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afdo-my.sharepoint.com/personal/smoris_afdo_org/Documents/Desktop/"/>
    </mc:Choice>
  </mc:AlternateContent>
  <xr:revisionPtr revIDLastSave="4" documentId="13_ncr:1_{426D92EC-6E4F-8944-9483-67FE9CFF0A16}" xr6:coauthVersionLast="47" xr6:coauthVersionMax="47" xr10:uidLastSave="{A13DCCEE-22B2-49F1-B600-30028764514B}"/>
  <bookViews>
    <workbookView xWindow="40920" yWindow="10905" windowWidth="29040" windowHeight="15720" tabRatio="667" firstSheet="4" activeTab="7" xr2:uid="{5FFE30B7-4F36-4C01-BFE6-918C1305C374}"/>
  </bookViews>
  <sheets>
    <sheet name="Agency Costs" sheetId="1" r:id="rId1"/>
    <sheet name="Adoption Revision" sheetId="3" r:id="rId2"/>
    <sheet name="Internal Training" sheetId="4" r:id="rId3"/>
    <sheet name="External Training &amp; Outreach" sheetId="5" r:id="rId4"/>
    <sheet name="Hardware and Software" sheetId="7" r:id="rId5"/>
    <sheet name="Additional Inspection Time" sheetId="8" r:id="rId6"/>
    <sheet name="Local Agencies" sheetId="9" r:id="rId7"/>
    <sheet name="Industry Cost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20" i="10" l="1"/>
  <c r="H20" i="10" s="1"/>
  <c r="D20" i="10"/>
  <c r="E76" i="9"/>
  <c r="E66" i="9"/>
  <c r="E59" i="9"/>
  <c r="E49" i="9"/>
  <c r="E39" i="9"/>
  <c r="E28" i="9"/>
  <c r="E29" i="9"/>
  <c r="E19" i="9"/>
  <c r="E18" i="9"/>
  <c r="E13" i="8"/>
  <c r="E15" i="8"/>
  <c r="E14" i="8"/>
  <c r="E62" i="7"/>
  <c r="E16" i="7"/>
  <c r="E17" i="7"/>
  <c r="E55" i="7"/>
  <c r="E56" i="7"/>
  <c r="E60" i="5"/>
  <c r="E50" i="5"/>
  <c r="E51" i="5"/>
  <c r="E41" i="5"/>
  <c r="E40" i="5"/>
  <c r="E33" i="5"/>
  <c r="E32" i="5"/>
  <c r="E27" i="5"/>
  <c r="E26" i="5"/>
  <c r="E16" i="5"/>
  <c r="E15" i="5"/>
  <c r="E50" i="4"/>
  <c r="E43" i="4"/>
  <c r="E42" i="4"/>
  <c r="E33" i="4"/>
  <c r="E32" i="4"/>
  <c r="E25" i="4"/>
  <c r="E26" i="4"/>
  <c r="E15" i="4"/>
  <c r="E16" i="4"/>
  <c r="E24" i="3"/>
  <c r="E25" i="3"/>
  <c r="E18" i="3"/>
  <c r="E15" i="3"/>
  <c r="E16" i="3"/>
  <c r="H11" i="10"/>
  <c r="H13" i="10"/>
  <c r="G14" i="10"/>
  <c r="H14" i="10" s="1"/>
  <c r="D14" i="10"/>
  <c r="D9" i="10"/>
  <c r="G9" i="10"/>
  <c r="D10" i="10"/>
  <c r="H10" i="10" s="1"/>
  <c r="G10" i="10"/>
  <c r="D11" i="10"/>
  <c r="G11" i="10"/>
  <c r="D12" i="10"/>
  <c r="G12" i="10"/>
  <c r="H12" i="10" s="1"/>
  <c r="D13" i="10"/>
  <c r="G13" i="10"/>
  <c r="D15" i="10"/>
  <c r="G15" i="10"/>
  <c r="H15" i="10" s="1"/>
  <c r="D16" i="10"/>
  <c r="G16" i="10"/>
  <c r="H16" i="10" s="1"/>
  <c r="D17" i="10"/>
  <c r="G17" i="10"/>
  <c r="H17" i="10" s="1"/>
  <c r="D18" i="10"/>
  <c r="G18" i="10"/>
  <c r="H18" i="10" s="1"/>
  <c r="D19" i="10"/>
  <c r="G19" i="10"/>
  <c r="D21" i="10"/>
  <c r="G21" i="10"/>
  <c r="D22" i="10"/>
  <c r="G22" i="10"/>
  <c r="H22" i="10" s="1"/>
  <c r="B28" i="10"/>
  <c r="B27" i="10"/>
  <c r="H21" i="10" l="1"/>
  <c r="H19" i="10"/>
  <c r="H9" i="10"/>
  <c r="D23" i="10"/>
  <c r="D24" i="10" s="1"/>
  <c r="G23" i="10"/>
  <c r="G24" i="10" s="1"/>
  <c r="H23" i="10" l="1"/>
  <c r="H24" i="10" s="1"/>
  <c r="E64" i="9"/>
  <c r="E58" i="9"/>
  <c r="E47" i="9"/>
  <c r="E48" i="9"/>
  <c r="E37" i="9"/>
  <c r="E38" i="9"/>
  <c r="E26" i="9"/>
  <c r="E25" i="9"/>
  <c r="E27" i="9"/>
  <c r="E17" i="9"/>
  <c r="E16" i="8"/>
  <c r="E15" i="7"/>
  <c r="E18" i="7"/>
  <c r="E25" i="5"/>
  <c r="E35" i="5"/>
  <c r="E43" i="5"/>
  <c r="E49" i="5"/>
  <c r="E41" i="4"/>
  <c r="E24" i="4"/>
  <c r="E14" i="4"/>
  <c r="E26" i="3"/>
  <c r="E17" i="3"/>
  <c r="E81" i="9"/>
  <c r="E82" i="9"/>
  <c r="E83" i="9"/>
  <c r="E80" i="9"/>
  <c r="E71" i="9"/>
  <c r="E72" i="9"/>
  <c r="E73" i="9"/>
  <c r="E74" i="9"/>
  <c r="E75" i="9"/>
  <c r="E77" i="9"/>
  <c r="E70" i="9"/>
  <c r="E63" i="9"/>
  <c r="E65" i="9"/>
  <c r="E67" i="9"/>
  <c r="E56" i="9"/>
  <c r="E57" i="9"/>
  <c r="E60" i="9"/>
  <c r="E45" i="9"/>
  <c r="E46" i="9"/>
  <c r="E50" i="9"/>
  <c r="E51" i="9"/>
  <c r="E35" i="9"/>
  <c r="E36" i="9"/>
  <c r="E40" i="9"/>
  <c r="E41" i="9"/>
  <c r="E24" i="9"/>
  <c r="E30" i="9"/>
  <c r="E31" i="9"/>
  <c r="E16" i="9"/>
  <c r="E15" i="9"/>
  <c r="E20" i="9"/>
  <c r="E24" i="5"/>
  <c r="E23" i="4"/>
  <c r="E18" i="8"/>
  <c r="E22" i="8"/>
  <c r="E23" i="8"/>
  <c r="E24" i="8"/>
  <c r="E21" i="8"/>
  <c r="E51" i="7"/>
  <c r="E57" i="7"/>
  <c r="E53" i="7"/>
  <c r="E54" i="7"/>
  <c r="E63" i="7"/>
  <c r="E64" i="7"/>
  <c r="E65" i="7"/>
  <c r="E61" i="7"/>
  <c r="E50" i="7"/>
  <c r="E52" i="7"/>
  <c r="E58" i="7"/>
  <c r="E49" i="7"/>
  <c r="E66" i="5"/>
  <c r="E67" i="5"/>
  <c r="E68" i="5"/>
  <c r="E65" i="5"/>
  <c r="E59" i="5"/>
  <c r="E61" i="5"/>
  <c r="E52" i="5"/>
  <c r="E53" i="5"/>
  <c r="E44" i="5"/>
  <c r="E45" i="5"/>
  <c r="E36" i="5"/>
  <c r="E37" i="5"/>
  <c r="E23" i="5"/>
  <c r="E28" i="5"/>
  <c r="E29" i="5"/>
  <c r="E22" i="5"/>
  <c r="E18" i="5"/>
  <c r="E17" i="5"/>
  <c r="E58" i="5"/>
  <c r="E62" i="5"/>
  <c r="E56" i="5"/>
  <c r="E48" i="5"/>
  <c r="E49" i="4"/>
  <c r="E51" i="4"/>
  <c r="E52" i="4"/>
  <c r="E48" i="4"/>
  <c r="E40" i="4"/>
  <c r="E44" i="4"/>
  <c r="E45" i="4"/>
  <c r="E35" i="4"/>
  <c r="E34" i="4"/>
  <c r="E36" i="4"/>
  <c r="E22" i="4"/>
  <c r="E27" i="4"/>
  <c r="E28" i="4"/>
  <c r="E21" i="4"/>
  <c r="E31" i="3"/>
  <c r="E32" i="3"/>
  <c r="E33" i="3"/>
  <c r="E30" i="3"/>
  <c r="E22" i="3"/>
  <c r="E23" i="3"/>
  <c r="E27" i="3"/>
  <c r="E13" i="9"/>
  <c r="E13" i="7"/>
  <c r="E13" i="5"/>
  <c r="E13" i="4"/>
  <c r="E13" i="3"/>
  <c r="E62" i="9"/>
  <c r="E55" i="9"/>
  <c r="E44" i="9"/>
  <c r="E34" i="9"/>
  <c r="E39" i="4"/>
  <c r="E31" i="4"/>
  <c r="E12" i="8"/>
  <c r="E19" i="7"/>
  <c r="E12" i="4"/>
  <c r="E12" i="5"/>
  <c r="E14" i="9"/>
  <c r="E42" i="5"/>
  <c r="E57" i="5"/>
  <c r="E34" i="5"/>
  <c r="E17" i="8"/>
  <c r="E69" i="5" l="1"/>
  <c r="G14" i="1" s="1"/>
  <c r="E84" i="9"/>
  <c r="E78" i="9"/>
  <c r="F17" i="1" s="1"/>
  <c r="E42" i="9"/>
  <c r="E32" i="9"/>
  <c r="E52" i="9"/>
  <c r="E68" i="9"/>
  <c r="E17" i="1" s="1"/>
  <c r="E25" i="8"/>
  <c r="G16" i="1" s="1"/>
  <c r="E66" i="7"/>
  <c r="E59" i="7"/>
  <c r="F15" i="1" s="1"/>
  <c r="E54" i="5"/>
  <c r="E46" i="5"/>
  <c r="E38" i="5"/>
  <c r="E30" i="5"/>
  <c r="E63" i="5"/>
  <c r="E14" i="1" s="1"/>
  <c r="E53" i="4"/>
  <c r="E46" i="4"/>
  <c r="E13" i="1" s="1"/>
  <c r="E37" i="4"/>
  <c r="D13" i="1" s="1"/>
  <c r="E29" i="4"/>
  <c r="C13" i="1" s="1"/>
  <c r="E34" i="3"/>
  <c r="E21" i="3"/>
  <c r="E28" i="3" s="1"/>
  <c r="E12" i="1" s="1"/>
  <c r="D14" i="1" l="1"/>
  <c r="C17" i="1"/>
  <c r="G12" i="1"/>
  <c r="G17" i="1"/>
  <c r="D17" i="1"/>
  <c r="F18" i="1"/>
  <c r="G15" i="1"/>
  <c r="C14" i="1"/>
  <c r="G13" i="1"/>
  <c r="E18" i="1"/>
  <c r="E21" i="9"/>
  <c r="E12" i="9"/>
  <c r="E11" i="9"/>
  <c r="E10" i="9"/>
  <c r="E9" i="9"/>
  <c r="E11" i="8"/>
  <c r="E10" i="8"/>
  <c r="E9" i="8"/>
  <c r="E14" i="7"/>
  <c r="E12" i="7"/>
  <c r="E11" i="7"/>
  <c r="E10" i="7"/>
  <c r="E9" i="7"/>
  <c r="E19" i="5"/>
  <c r="E14" i="5"/>
  <c r="E11" i="5"/>
  <c r="E10" i="5"/>
  <c r="E9" i="5"/>
  <c r="E18" i="4"/>
  <c r="E17" i="4"/>
  <c r="E11" i="4"/>
  <c r="E10" i="4"/>
  <c r="E9" i="4"/>
  <c r="E14" i="3"/>
  <c r="E12" i="3"/>
  <c r="E11" i="3"/>
  <c r="E10" i="3"/>
  <c r="E9" i="3"/>
  <c r="C18" i="1" l="1"/>
  <c r="D18" i="1"/>
  <c r="E20" i="7"/>
  <c r="G18" i="1"/>
  <c r="E19" i="8"/>
  <c r="E19" i="4"/>
  <c r="E19" i="3"/>
  <c r="E22" i="9"/>
  <c r="E86" i="9" s="1"/>
  <c r="E20" i="5"/>
  <c r="E71" i="5" s="1"/>
  <c r="B12" i="1" l="1"/>
  <c r="H12" i="1" s="1"/>
  <c r="E36" i="3"/>
  <c r="B17" i="1"/>
  <c r="H17" i="1" s="1"/>
  <c r="B16" i="1"/>
  <c r="H16" i="1" s="1"/>
  <c r="E27" i="8"/>
  <c r="B15" i="1"/>
  <c r="H15" i="1" s="1"/>
  <c r="E68" i="7"/>
  <c r="B14" i="1"/>
  <c r="H14" i="1" s="1"/>
  <c r="B13" i="1"/>
  <c r="H13" i="1" s="1"/>
  <c r="E55" i="4"/>
  <c r="B18" i="1" l="1"/>
  <c r="H18" i="1"/>
</calcChain>
</file>

<file path=xl/sharedStrings.xml><?xml version="1.0" encoding="utf-8"?>
<sst xmlns="http://schemas.openxmlformats.org/spreadsheetml/2006/main" count="582" uniqueCount="213">
  <si>
    <t>Agency Name:</t>
  </si>
  <si>
    <t>AFDO</t>
  </si>
  <si>
    <t>Instructions:</t>
  </si>
  <si>
    <t>Number of Licensed Establishments Affected:</t>
  </si>
  <si>
    <t>Date Completed:</t>
  </si>
  <si>
    <t>Description:</t>
  </si>
  <si>
    <t xml:space="preserve">This page is a summary of all costs entered on the category worksheets. Each worksheet has a description of items to include in each worksheet. </t>
  </si>
  <si>
    <t>Food Code Adoption or Revision Cost Estimate</t>
  </si>
  <si>
    <t>Personnel/Staff (Salary, benefits, etc.)</t>
  </si>
  <si>
    <t>Supplies, Printing, Publications, etc.</t>
  </si>
  <si>
    <t>Training &amp; Outreach Meetings (not including salary)</t>
  </si>
  <si>
    <t>Travel</t>
  </si>
  <si>
    <t>Information Technology (Including Software</t>
  </si>
  <si>
    <t>Other</t>
  </si>
  <si>
    <t>Category Total</t>
  </si>
  <si>
    <t>Adoption/Revision of Ordinances</t>
  </si>
  <si>
    <t>Internal Training</t>
  </si>
  <si>
    <t>External Training and Outreach</t>
  </si>
  <si>
    <t>Hardware and Software Updates and Changes</t>
  </si>
  <si>
    <t>Additional Inspection Time</t>
  </si>
  <si>
    <t>Local Agency Costs (If applicable)</t>
  </si>
  <si>
    <t>Total Costs</t>
  </si>
  <si>
    <t>Sub Category</t>
  </si>
  <si>
    <t>Notes</t>
  </si>
  <si>
    <t>Description</t>
  </si>
  <si>
    <t>Hours</t>
  </si>
  <si>
    <t>Rate</t>
  </si>
  <si>
    <t>Management (Hours x rate)</t>
  </si>
  <si>
    <t xml:space="preserve">Hours will depend on number of changes and number of meetings with stakeholders and legislators. This can include time to review and update impacts to operational policy and procedure. </t>
  </si>
  <si>
    <t>Administrative staff (Hours x rate)</t>
  </si>
  <si>
    <t>Support staff time necessary to adopt changes</t>
  </si>
  <si>
    <t>Inspection staff (Hours x rate)</t>
  </si>
  <si>
    <t xml:space="preserve">Meetings to identify areas of impact to field operations </t>
  </si>
  <si>
    <t>Legal (Hours x rate)</t>
  </si>
  <si>
    <t>Review for interpretation of new rule and potential conflicts with partner agencies' rules</t>
  </si>
  <si>
    <t>IT Support (Hours x rate)</t>
  </si>
  <si>
    <t>Meetings to identify cost and time estimates for implementation of proposed changes to software and databases</t>
  </si>
  <si>
    <t>Other (Hours x rate)</t>
  </si>
  <si>
    <t>Intern work (example)</t>
  </si>
  <si>
    <t>Contractor (example)</t>
  </si>
  <si>
    <t>Sub Category Total</t>
  </si>
  <si>
    <t>Travel (mileage, per diem, lodging, etc.)</t>
  </si>
  <si>
    <t>Miles/Days</t>
  </si>
  <si>
    <t>Mileage (Miles x rate)</t>
  </si>
  <si>
    <t>Costs for travel to meetings with staff, partner agencies, and stakeholders that can not be conducted virtually</t>
  </si>
  <si>
    <t>Per Diem (Days x rate)</t>
  </si>
  <si>
    <t>Lodging (Days x rate)</t>
  </si>
  <si>
    <t>Car Rental (Days x rate)</t>
  </si>
  <si>
    <t>Count</t>
  </si>
  <si>
    <t>Cost</t>
  </si>
  <si>
    <t>.</t>
  </si>
  <si>
    <t>The Internal Training tab is used to capture costs including, but not limited to, expenses to conduct training for internal agency staff on new regulations, new procedures, new forms, report writing, and new software or database procedures, etc.</t>
  </si>
  <si>
    <t>Prepare training, train inspection and office staff</t>
  </si>
  <si>
    <t>10 staff attend 8 hour training (example)</t>
  </si>
  <si>
    <t>Assist with training preparation logistics, document updates, trainer support, and attend training</t>
  </si>
  <si>
    <t>50 staff attend 8 hour training (example)</t>
  </si>
  <si>
    <t>Attend training for code updates and database changes</t>
  </si>
  <si>
    <t>Provide interpretation for situational questions posed during training</t>
  </si>
  <si>
    <t>Food Code printing costs</t>
  </si>
  <si>
    <t>Inspection reports, guides, forms printing costs</t>
  </si>
  <si>
    <t>Agendas, sample reports, etc.</t>
  </si>
  <si>
    <t>Markers, flip charts, etc.</t>
  </si>
  <si>
    <t>Training for Staff</t>
  </si>
  <si>
    <t>Trainer costs (Hours x rate)</t>
  </si>
  <si>
    <t>conduct 8 courses at 8 hours each plus prep time (example)</t>
  </si>
  <si>
    <t>Trainer time if not captured above</t>
  </si>
  <si>
    <t>Costs for training facility/location</t>
  </si>
  <si>
    <t>Costs at training facility/location</t>
  </si>
  <si>
    <t>Trainers and funded attendee travel to in-person trainings</t>
  </si>
  <si>
    <t>Per Diem</t>
  </si>
  <si>
    <t>Car Rental</t>
  </si>
  <si>
    <t>Lodging</t>
  </si>
  <si>
    <t>External Training &amp; Outreach</t>
  </si>
  <si>
    <t xml:space="preserve">The External Training tab is used to capture costs including, but not limited to, expenses to conduct applicable training for partner jurisdictions or local agencies on new regulations, new procedures, new forms, report writing, and new software or database procedures, etc., and to communicate changes to industry partners and stakeholders. </t>
  </si>
  <si>
    <t>Oversee and approve external training</t>
  </si>
  <si>
    <t>Assist with training preparation logistics, document updates, and trainer support</t>
  </si>
  <si>
    <t>Attend or conduct training for licensed facilities affected</t>
  </si>
  <si>
    <t>update webpage (example)</t>
  </si>
  <si>
    <t>Website updates</t>
  </si>
  <si>
    <t>Communications staff time to support external messaging, blast emails, and media and press releases</t>
  </si>
  <si>
    <t>Staff time to conduct training for local agencies or partner jurisdictions (if applicable)</t>
  </si>
  <si>
    <t>Printing new Food Code</t>
  </si>
  <si>
    <t>Agendas, new requirements, etc.</t>
  </si>
  <si>
    <t>Markers, flip charts, easels, etc.</t>
  </si>
  <si>
    <t>Training (Local Agencies)</t>
  </si>
  <si>
    <t>Staff costs (Hours x rate)</t>
  </si>
  <si>
    <t>travel time, preparation for 15 trainings (example)</t>
  </si>
  <si>
    <t>Trainer costs if not already accounted for in personnel</t>
  </si>
  <si>
    <t>Training (Industry Partners)</t>
  </si>
  <si>
    <t>travel time, meeting preparation for 5 trainings (example)</t>
  </si>
  <si>
    <t>External Stakeholder Meetings</t>
  </si>
  <si>
    <t>travel time, meeting preparation for 4 meetings (example)</t>
  </si>
  <si>
    <t>Costs for facility/location</t>
  </si>
  <si>
    <t>Costs for travel to trainings or meetings that cannot be conducted virtually</t>
  </si>
  <si>
    <r>
      <t xml:space="preserve">The Hardware and Software Updates and Changes tab includes costs associated with updating, changing, or modifying inspection hardware or software, including but not limited to inspection report modification and new reports/metrics. </t>
    </r>
    <r>
      <rPr>
        <sz val="11"/>
        <color theme="1"/>
        <rFont val="Arial"/>
        <family val="2"/>
        <scheme val="minor"/>
      </rPr>
      <t>*note: staff training for new software is included on the Internal Training tab and website updates are included on External Training &amp; Outreach tab.</t>
    </r>
    <r>
      <rPr>
        <b/>
        <sz val="11"/>
        <color theme="1"/>
        <rFont val="Arial"/>
        <family val="2"/>
        <scheme val="minor"/>
      </rPr>
      <t xml:space="preserve"> </t>
    </r>
  </si>
  <si>
    <t xml:space="preserve">Meet with IT to identify and oversee inspection program changes </t>
  </si>
  <si>
    <t>Office staff (Hours x rate)</t>
  </si>
  <si>
    <t>Support for management and inspection staff, provide input for inspection program changes</t>
  </si>
  <si>
    <t>Provide input to management of inspection program changes and test new functions</t>
  </si>
  <si>
    <t>Time to program inspection database updates (internal IT staff)</t>
  </si>
  <si>
    <t>Software Vendor (example)</t>
  </si>
  <si>
    <t>Hourly rate of IT contractors to support new changes</t>
  </si>
  <si>
    <t>Staff time (Hours x rate)</t>
  </si>
  <si>
    <t>Re-printing handouts</t>
  </si>
  <si>
    <t>Training (Staff and Other Agencies)</t>
  </si>
  <si>
    <t>Printed materials</t>
  </si>
  <si>
    <t>Room and AV rental</t>
  </si>
  <si>
    <t>Training (Industry and Stakeholders)</t>
  </si>
  <si>
    <t>Internal meetings</t>
  </si>
  <si>
    <t>External meetings</t>
  </si>
  <si>
    <t>Information Technology (including software)</t>
  </si>
  <si>
    <t>new tablets &amp; docks (example)</t>
  </si>
  <si>
    <t>New equipment costs (if incurred) to support new/updated inspection program</t>
  </si>
  <si>
    <t>Upgrade &amp; modify software package (example)</t>
  </si>
  <si>
    <t>Upgrades to current inspection program software system including new reports, new data fields, etc. (if needed)</t>
  </si>
  <si>
    <t>New inspection software program (if current system cannot support updates due to new Food Code)</t>
  </si>
  <si>
    <t>tablet cases (example)</t>
  </si>
  <si>
    <t>New equipment or accessories</t>
  </si>
  <si>
    <t>report customization (example)</t>
  </si>
  <si>
    <r>
      <t xml:space="preserve">The Additional Inspection Time tab accounts for costs associated with additional time for inspections, onsite education, and other inspection costs due to the new regulations.  
</t>
    </r>
    <r>
      <rPr>
        <sz val="11"/>
        <color theme="1"/>
        <rFont val="Arial"/>
        <family val="2"/>
        <scheme val="minor"/>
      </rPr>
      <t>*note: staff training is included on the Internal Training tab.</t>
    </r>
    <r>
      <rPr>
        <b/>
        <sz val="11"/>
        <color theme="1"/>
        <rFont val="Arial"/>
        <family val="2"/>
        <scheme val="minor"/>
      </rPr>
      <t xml:space="preserve"> </t>
    </r>
  </si>
  <si>
    <t>Meetings and additional time to respond to questions about new Food Code provisions</t>
  </si>
  <si>
    <t>Additional time to support increased industry and consumer questions</t>
  </si>
  <si>
    <t>Additional inspection time due to new provisions</t>
  </si>
  <si>
    <t xml:space="preserve">Provide interpretation for situational questions posed during field inspection implementation </t>
  </si>
  <si>
    <t xml:space="preserve">This tab is used for a local agency or jurisdiction to account for their costs due to the new state regulations. Each local jurisdiction should complete their own spreadsheet. The state would then total all the worksheets completed by each jurisdiction, and enter that information here to get a total costs.   </t>
  </si>
  <si>
    <t>Hours will depend on the number of changes, requested materials, the extent of changes, and number of meetings with stakeholders. Prepare and schedule training, train inspection and office staff, and update procedures, policies, and forms, oversee external training and outreach, and meet with IT for inspection program software changes.</t>
  </si>
  <si>
    <t xml:space="preserve">Support time necessary to adopt changes, schedule meetings, update documents, assist with training preparation logistics, attend applicable trainings, and provide input for inspection program software changes. May include additional time to support increased industry and consumer questions. </t>
  </si>
  <si>
    <t xml:space="preserve">Meetings to identify areas of impact to field operations, processes, and inspections, attend training on code updates and database changes, procedure changes, and attend or conduct training for licensed facilities affected. May include new inspection software training and increased inspection time due to new code provisions. </t>
  </si>
  <si>
    <t>Review for interpretation of new rule and potential conflicts with partners agencies' rules and interpretation for situational questions posed during training and inspections</t>
  </si>
  <si>
    <t>Meetings to identify cost and time estimates for implementation of proposed changes to software and databases, time for implementation of proposed changes to website, inspection software and databases  (internal IT staff )</t>
  </si>
  <si>
    <t>Staff time to conduct training or attend meetings for stakeholders (if applicable)</t>
  </si>
  <si>
    <t>IT contractors to support new changes or updates (if applicable)</t>
  </si>
  <si>
    <t>TBD pending intern/contractor scope of work</t>
  </si>
  <si>
    <t>Inspection reports, guides, forms, agendas, sample reports, etc. printing costs</t>
  </si>
  <si>
    <t>Internal Staff Training or Meetings</t>
  </si>
  <si>
    <t>Printing training materials (agendas, new requirements, etc.)</t>
  </si>
  <si>
    <t>Markers, flip charts, refreshments, etc.</t>
  </si>
  <si>
    <t>External Stakeholder Training or Meetings</t>
  </si>
  <si>
    <t>Trainer or attendee costs if not already accounted for in personnel</t>
  </si>
  <si>
    <t>Costs at facility/location</t>
  </si>
  <si>
    <t>Internal trainings or meetings</t>
  </si>
  <si>
    <t>Costs for staff travel to internal trainings and meetings with staff that cannot be conducted virtually. May include staff travel to in-person trainings as trainers or funded staff travel.</t>
  </si>
  <si>
    <t xml:space="preserve">Costs for staff travel to external trainings and meetings with partner jurisdictions, industry partners, and stakeholders that can not be conducted virtually. </t>
  </si>
  <si>
    <t>Industry Costs 
(Optional)</t>
  </si>
  <si>
    <t xml:space="preserve">This tab is used to calculate estimated costs that may impact regulated food establishments. These costs should be determined in partnership with stakeholders and applicable industry associations to account for implementation costs due to the new state regulations.   </t>
  </si>
  <si>
    <t>All costs are entered as an average per individual food establishment</t>
  </si>
  <si>
    <t>Number of hours</t>
  </si>
  <si>
    <t>Subtotal Staff Cost</t>
  </si>
  <si>
    <t>Subtotal Cost</t>
  </si>
  <si>
    <t>Cost Category Total</t>
  </si>
  <si>
    <t>Revision of Policies/ Procedures</t>
  </si>
  <si>
    <t>Costs related to the time and materials needed to update and revise operational policies and/or procedures</t>
  </si>
  <si>
    <t>Process or operational internal training costs associated with Food Code changes</t>
  </si>
  <si>
    <t>Equipment Expense due to Changes</t>
  </si>
  <si>
    <t>New Training Requirements</t>
  </si>
  <si>
    <t>Information Technology</t>
  </si>
  <si>
    <t>Cost for upgrades or updates to software or hardware systems</t>
  </si>
  <si>
    <t>Printing Costs</t>
  </si>
  <si>
    <t>Costs for new printed materials such as operations manuals, posters, or signs</t>
  </si>
  <si>
    <t>Additional Staff Time/ Overtime</t>
  </si>
  <si>
    <t>Account for additional work time needed to implement or enact above items not accounted for in other categories</t>
  </si>
  <si>
    <t>Enter description</t>
  </si>
  <si>
    <t>Total Cost per Establishment</t>
  </si>
  <si>
    <t>Total Costs for all Food Establishments</t>
  </si>
  <si>
    <t>Stakeholders included in cost estimate:</t>
  </si>
  <si>
    <r>
      <rPr>
        <b/>
        <sz val="11"/>
        <color rgb="FF0070C0"/>
        <rFont val="Arial"/>
        <family val="2"/>
        <scheme val="minor"/>
      </rPr>
      <t>Enter agency information</t>
    </r>
    <r>
      <rPr>
        <b/>
        <sz val="11"/>
        <color rgb="FF000000"/>
        <rFont val="Arial"/>
        <family val="2"/>
        <scheme val="minor"/>
      </rPr>
      <t xml:space="preserve"> on the top left. 
</t>
    </r>
    <r>
      <rPr>
        <b/>
        <u/>
        <sz val="11"/>
        <color rgb="FF000000"/>
        <rFont val="Arial"/>
        <family val="2"/>
        <scheme val="minor"/>
      </rPr>
      <t>Do not populate</t>
    </r>
    <r>
      <rPr>
        <b/>
        <sz val="11"/>
        <color rgb="FF000000"/>
        <rFont val="Arial"/>
        <family val="2"/>
        <scheme val="minor"/>
      </rPr>
      <t xml:space="preserve"> any costs or fields on this page. 
This sheet will populate from information entered in other sheets. 
</t>
    </r>
    <r>
      <rPr>
        <sz val="10"/>
        <color rgb="FF000000"/>
        <rFont val="Arial"/>
        <family val="2"/>
        <scheme val="minor"/>
      </rPr>
      <t xml:space="preserve">Gray cells' anticipated costs are included in a different subcategory. These are grayed out to avoid duplication. </t>
    </r>
  </si>
  <si>
    <t>(enter description)*</t>
  </si>
  <si>
    <t>Adoption/Revision of Regulation/Ordinances</t>
  </si>
  <si>
    <t>The Adoption Revision tab captures costs including, but not limited to, staff time and expenses to prepare and review the new updates to the food code, determine how those changes will effect current jurisdictional regulation and stakeholders, and prepare language for changes to the regulation. These costs are generally process preparation and administrative costs.</t>
  </si>
  <si>
    <t>Price/Cost*</t>
  </si>
  <si>
    <t>Personnel/ 
Staff time hourly cost*</t>
  </si>
  <si>
    <t>State Food Safety Task Force, State Restaurant Association</t>
  </si>
  <si>
    <t>Postage and Mailing*</t>
  </si>
  <si>
    <t>Misc. Supplies*</t>
  </si>
  <si>
    <t>Printing new food code*</t>
  </si>
  <si>
    <t>Re-printing handouts/forms*</t>
  </si>
  <si>
    <t>Printing training materials*</t>
  </si>
  <si>
    <t>Software updates*</t>
  </si>
  <si>
    <t>Maintenance Costs*</t>
  </si>
  <si>
    <t>Other*</t>
  </si>
  <si>
    <t>New software*</t>
  </si>
  <si>
    <t>New purchases*</t>
  </si>
  <si>
    <t>Hardware updates*</t>
  </si>
  <si>
    <r>
      <t xml:space="preserve">Enter the count specified in Column C and the rate/cost in Column D to calculate total costs.The Sub Category Totals will be automatically entered into the Agency Costs tab.
</t>
    </r>
    <r>
      <rPr>
        <b/>
        <i/>
        <sz val="11"/>
        <color theme="1"/>
        <rFont val="Arial"/>
        <family val="2"/>
        <scheme val="minor"/>
      </rPr>
      <t xml:space="preserve">* If there is no count or rate for Columns C and D, enter the total cost in Column E. </t>
    </r>
  </si>
  <si>
    <t>Room rental*</t>
  </si>
  <si>
    <t>AV rental*</t>
  </si>
  <si>
    <t>refreshments (example)*</t>
  </si>
  <si>
    <t>logo items (example)*</t>
  </si>
  <si>
    <t>cords and mousepads (example)*</t>
  </si>
  <si>
    <t>Printed materials*</t>
  </si>
  <si>
    <t xml:space="preserve">Do not complete the fields below. This is a summary page. </t>
  </si>
  <si>
    <r>
      <rPr>
        <b/>
        <sz val="16"/>
        <color rgb="FF0070C0"/>
        <rFont val="Arial"/>
        <family val="2"/>
        <scheme val="minor"/>
      </rPr>
      <t xml:space="preserve">Economic and Fiscal Impact Estimator Tool
</t>
    </r>
    <r>
      <rPr>
        <b/>
        <sz val="11"/>
        <color rgb="FF002060"/>
        <rFont val="Arial"/>
        <family val="2"/>
        <scheme val="minor"/>
      </rPr>
      <t xml:space="preserve">This workbook was created to assist SLTT programs in estimating potential costs 
related to food code adoption or regulation revision. </t>
    </r>
  </si>
  <si>
    <t>Shift leader time ($20)
Manager time ($40)</t>
  </si>
  <si>
    <t>Staff average ($15)
40 staff x 2 hour training</t>
  </si>
  <si>
    <t>new menus</t>
  </si>
  <si>
    <t>new cooler</t>
  </si>
  <si>
    <t xml:space="preserve">Fees for new course or certificate requirements. </t>
  </si>
  <si>
    <t>food manager 8 hour class 4 staff</t>
  </si>
  <si>
    <t>50 ops manuals, manager time to prepare</t>
  </si>
  <si>
    <t>new temperature &amp; illness posters</t>
  </si>
  <si>
    <t>display board for training certificates</t>
  </si>
  <si>
    <t>Permit fee increase of $25</t>
  </si>
  <si>
    <t>New permit fee (example)</t>
  </si>
  <si>
    <t xml:space="preserve">food handler 2 hour class ($25/class) 40 staff </t>
  </si>
  <si>
    <t>Office supplies order (example)</t>
  </si>
  <si>
    <t>help line reminders for businesses</t>
  </si>
  <si>
    <t xml:space="preserve">distributed by inspectors </t>
  </si>
  <si>
    <t>water bottles, snacks for trainings ($32 each course)</t>
  </si>
  <si>
    <t>translation service (example)</t>
  </si>
  <si>
    <t>2 documents at $475 each</t>
  </si>
  <si>
    <r>
      <rPr>
        <b/>
        <i/>
        <sz val="11"/>
        <color theme="1"/>
        <rFont val="Arial"/>
        <family val="2"/>
        <scheme val="minor"/>
      </rPr>
      <t xml:space="preserve">This tool was supported by the Food and Drug Administration (FDA) of the U.S. Department of Health and Human Services (HHS) as part of a financial assistance award U18FD007738 totaling $500,000 with 100 percent funded by FDA]/HHS. The contents are those of the author(s) and do not necessarily represent the official views of, nor an endorsement, by FDA/HHS, or the U.S. Government.
</t>
    </r>
    <r>
      <rPr>
        <sz val="11"/>
        <color theme="1"/>
        <rFont val="Arial"/>
        <family val="2"/>
        <scheme val="minor"/>
      </rPr>
      <t xml:space="preserve">
 </t>
    </r>
  </si>
  <si>
    <t xml:space="preserve">Enter the cost anticipated for an individual establishment. 
The Total Costs for all Establishments will be calculated according to the number of establishments entered in the 'Agency Costs' tab cell B5 (shown in cell B27 on this page). 
This page is independent of the Agency Costs worksheet. Stakeholders can be listed in B28 and B29. 
*Not all costs may apply. </t>
  </si>
  <si>
    <t>Costs of new equipment or materials to meet new code requirements (e.g. allergen labeling, menu labeling, new refrigeration,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</si>
</sst>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4" x14ac:knownFonts="1">
    <font>
      <sz val="11"/>
      <color theme="1"/>
      <name val="Arial"/>
      <family val="2"/>
      <scheme val="minor"/>
    </font>
    <font>
      <b/>
      <sz val="11"/>
      <color theme="1"/>
      <name val="Arial"/>
      <family val="2"/>
      <scheme val="minor"/>
    </font>
    <font>
      <b/>
      <sz val="14"/>
      <color theme="1"/>
      <name val="Arial"/>
      <family val="2"/>
      <scheme val="minor"/>
    </font>
    <font>
      <b/>
      <sz val="10"/>
      <color theme="1"/>
      <name val="Arial"/>
      <family val="2"/>
      <scheme val="minor"/>
    </font>
    <font>
      <b/>
      <sz val="9"/>
      <color theme="1"/>
      <name val="Arial"/>
      <family val="2"/>
      <scheme val="minor"/>
    </font>
    <font>
      <sz val="9"/>
      <color theme="1"/>
      <name val="Arial"/>
      <family val="2"/>
      <scheme val="minor"/>
    </font>
    <font>
      <b/>
      <sz val="12"/>
      <color theme="1"/>
      <name val="Arial"/>
      <family val="2"/>
      <scheme val="minor"/>
    </font>
    <font>
      <b/>
      <sz val="14"/>
      <color rgb="FF0070C0"/>
      <name val="Arial"/>
      <family val="2"/>
      <scheme val="minor"/>
    </font>
    <font>
      <b/>
      <sz val="13"/>
      <color theme="1"/>
      <name val="Arial"/>
      <family val="2"/>
      <scheme val="minor"/>
    </font>
    <font>
      <sz val="10"/>
      <color theme="1"/>
      <name val="Arial"/>
      <family val="2"/>
      <scheme val="minor"/>
    </font>
    <font>
      <b/>
      <sz val="10"/>
      <color theme="1"/>
      <name val="Arial"/>
      <family val="2"/>
    </font>
    <font>
      <sz val="10"/>
      <color theme="1"/>
      <name val="Arial"/>
      <family val="2"/>
    </font>
    <font>
      <sz val="11"/>
      <color theme="1"/>
      <name val="Arial"/>
      <family val="2"/>
      <scheme val="minor"/>
    </font>
    <font>
      <b/>
      <sz val="11"/>
      <color theme="0"/>
      <name val="Arial"/>
      <family val="2"/>
      <scheme val="minor"/>
    </font>
    <font>
      <b/>
      <sz val="14"/>
      <color theme="0"/>
      <name val="Arial"/>
      <family val="2"/>
      <scheme val="minor"/>
    </font>
    <font>
      <sz val="10"/>
      <color rgb="FF0070C0"/>
      <name val="Arial"/>
      <family val="2"/>
      <scheme val="minor"/>
    </font>
    <font>
      <b/>
      <sz val="16"/>
      <color rgb="FF0070C0"/>
      <name val="Arial"/>
      <family val="2"/>
      <scheme val="minor"/>
    </font>
    <font>
      <b/>
      <sz val="11"/>
      <color rgb="FF0070C0"/>
      <name val="Arial"/>
      <family val="2"/>
      <scheme val="minor"/>
    </font>
    <font>
      <b/>
      <sz val="11"/>
      <color rgb="FF000000"/>
      <name val="Arial"/>
      <family val="2"/>
      <scheme val="minor"/>
    </font>
    <font>
      <b/>
      <u/>
      <sz val="11"/>
      <color rgb="FF000000"/>
      <name val="Arial"/>
      <family val="2"/>
      <scheme val="minor"/>
    </font>
    <font>
      <sz val="10"/>
      <color rgb="FF000000"/>
      <name val="Arial"/>
      <family val="2"/>
      <scheme val="minor"/>
    </font>
    <font>
      <b/>
      <i/>
      <sz val="11"/>
      <color theme="1"/>
      <name val="Arial"/>
      <family val="2"/>
      <scheme val="minor"/>
    </font>
    <font>
      <b/>
      <sz val="11"/>
      <color rgb="FFC00000"/>
      <name val="Arial"/>
      <family val="2"/>
      <scheme val="minor"/>
    </font>
    <font>
      <b/>
      <sz val="11"/>
      <color rgb="FF002060"/>
      <name val="Arial"/>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49992370372631"/>
        <bgColor indexed="64"/>
      </patternFill>
    </fill>
    <fill>
      <patternFill patternType="solid">
        <fgColor rgb="FFFF9B9D"/>
        <bgColor indexed="64"/>
      </patternFill>
    </fill>
    <fill>
      <patternFill patternType="solid">
        <fgColor rgb="FFE2C5FF"/>
        <bgColor indexed="64"/>
      </patternFill>
    </fill>
    <fill>
      <patternFill patternType="solid">
        <fgColor rgb="FFFFFF99"/>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24588"/>
        <bgColor indexed="64"/>
      </patternFill>
    </fill>
    <fill>
      <patternFill patternType="solid">
        <fgColor rgb="FFEDF3F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2" fillId="0" borderId="0" applyFont="0" applyFill="0" applyBorder="0" applyAlignment="0" applyProtection="0"/>
  </cellStyleXfs>
  <cellXfs count="203">
    <xf numFmtId="0" fontId="0" fillId="0" borderId="0" xfId="0"/>
    <xf numFmtId="164" fontId="0" fillId="0" borderId="1" xfId="0" applyNumberFormat="1" applyBorder="1" applyAlignment="1">
      <alignment horizontal="center"/>
    </xf>
    <xf numFmtId="0" fontId="1" fillId="0" borderId="5" xfId="0" applyFont="1" applyBorder="1" applyAlignment="1">
      <alignment horizontal="center" vertical="center" wrapText="1"/>
    </xf>
    <xf numFmtId="0" fontId="0" fillId="0" borderId="0" xfId="0" applyAlignment="1">
      <alignment wrapText="1"/>
    </xf>
    <xf numFmtId="0" fontId="1" fillId="0" borderId="0" xfId="0" applyFont="1" applyAlignment="1">
      <alignment horizontal="center" vertical="center" wrapText="1"/>
    </xf>
    <xf numFmtId="0" fontId="5" fillId="0" borderId="0" xfId="0" applyFont="1" applyAlignment="1">
      <alignment horizontal="right" vertical="center" wrapText="1"/>
    </xf>
    <xf numFmtId="1" fontId="0" fillId="0" borderId="0" xfId="0" applyNumberFormat="1"/>
    <xf numFmtId="164" fontId="0" fillId="0" borderId="0" xfId="0" applyNumberFormat="1"/>
    <xf numFmtId="0" fontId="8" fillId="3" borderId="8" xfId="0" applyFont="1" applyFill="1" applyBorder="1" applyAlignment="1">
      <alignment horizontal="center"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xf numFmtId="164" fontId="0" fillId="0" borderId="11" xfId="0" applyNumberFormat="1" applyBorder="1" applyAlignment="1">
      <alignment horizontal="center"/>
    </xf>
    <xf numFmtId="164" fontId="6" fillId="0" borderId="13" xfId="0" applyNumberFormat="1" applyFont="1" applyBorder="1" applyAlignment="1">
      <alignment horizontal="center"/>
    </xf>
    <xf numFmtId="0" fontId="2" fillId="5"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2" fillId="5" borderId="12" xfId="0" applyFont="1" applyFill="1" applyBorder="1" applyAlignment="1">
      <alignment horizontal="center" wrapText="1"/>
    </xf>
    <xf numFmtId="0" fontId="2" fillId="0" borderId="0" xfId="0" applyFont="1" applyAlignment="1">
      <alignment horizontal="center" wrapText="1"/>
    </xf>
    <xf numFmtId="164" fontId="1" fillId="0" borderId="0" xfId="0" applyNumberFormat="1" applyFont="1" applyAlignment="1">
      <alignment horizontal="center"/>
    </xf>
    <xf numFmtId="0" fontId="1" fillId="0" borderId="0" xfId="0" applyFont="1" applyAlignment="1">
      <alignment horizontal="center"/>
    </xf>
    <xf numFmtId="0" fontId="1" fillId="12" borderId="15"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20" xfId="0" applyFont="1" applyFill="1" applyBorder="1" applyAlignment="1">
      <alignment horizontal="center" vertical="center" wrapText="1"/>
    </xf>
    <xf numFmtId="1" fontId="0" fillId="0" borderId="0" xfId="0" applyNumberFormat="1" applyAlignment="1">
      <alignment wrapText="1"/>
    </xf>
    <xf numFmtId="164" fontId="0" fillId="0" borderId="0" xfId="0" applyNumberFormat="1" applyAlignment="1">
      <alignment wrapText="1"/>
    </xf>
    <xf numFmtId="164" fontId="1" fillId="0" borderId="0" xfId="0" applyNumberFormat="1" applyFont="1" applyAlignment="1">
      <alignment horizontal="center" wrapText="1"/>
    </xf>
    <xf numFmtId="0" fontId="1" fillId="0" borderId="0" xfId="0" applyFont="1" applyAlignment="1">
      <alignment horizontal="center" wrapText="1"/>
    </xf>
    <xf numFmtId="1" fontId="1" fillId="0" borderId="0" xfId="0" applyNumberFormat="1" applyFont="1" applyAlignment="1">
      <alignment horizontal="center" wrapText="1"/>
    </xf>
    <xf numFmtId="0" fontId="1" fillId="3" borderId="7"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9" fillId="0" borderId="0" xfId="0" applyFont="1"/>
    <xf numFmtId="164" fontId="9" fillId="0" borderId="7" xfId="0" applyNumberFormat="1" applyFont="1" applyBorder="1" applyAlignment="1">
      <alignment horizontal="right"/>
    </xf>
    <xf numFmtId="1" fontId="9" fillId="0" borderId="1" xfId="0" applyNumberFormat="1" applyFont="1" applyBorder="1" applyAlignment="1">
      <alignment horizontal="right"/>
    </xf>
    <xf numFmtId="164" fontId="9" fillId="0" borderId="1" xfId="0" applyNumberFormat="1" applyFont="1" applyBorder="1"/>
    <xf numFmtId="0" fontId="9" fillId="0" borderId="1" xfId="0" applyFont="1" applyBorder="1" applyAlignment="1">
      <alignment horizontal="center" wrapText="1"/>
    </xf>
    <xf numFmtId="0" fontId="9" fillId="0" borderId="1" xfId="0" applyFont="1" applyBorder="1" applyAlignment="1">
      <alignment horizontal="right"/>
    </xf>
    <xf numFmtId="0" fontId="9" fillId="0" borderId="7" xfId="0" applyFont="1" applyBorder="1" applyAlignment="1">
      <alignment horizontal="right"/>
    </xf>
    <xf numFmtId="1" fontId="9" fillId="0" borderId="1" xfId="0" applyNumberFormat="1" applyFont="1" applyBorder="1"/>
    <xf numFmtId="164" fontId="9" fillId="0" borderId="1" xfId="0" applyNumberFormat="1" applyFont="1" applyBorder="1" applyAlignment="1">
      <alignment horizontal="right"/>
    </xf>
    <xf numFmtId="0" fontId="9" fillId="0" borderId="1" xfId="0" applyFont="1" applyBorder="1"/>
    <xf numFmtId="1" fontId="9" fillId="2" borderId="1" xfId="0" applyNumberFormat="1" applyFont="1" applyFill="1" applyBorder="1" applyAlignment="1">
      <alignment horizontal="right"/>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9" fillId="0" borderId="2" xfId="0" applyFont="1" applyBorder="1" applyAlignment="1">
      <alignment horizontal="center" wrapText="1"/>
    </xf>
    <xf numFmtId="0" fontId="9" fillId="0" borderId="7" xfId="0" applyFont="1" applyBorder="1" applyAlignment="1">
      <alignment horizontal="left"/>
    </xf>
    <xf numFmtId="0" fontId="9" fillId="0" borderId="5" xfId="0" applyFont="1" applyBorder="1" applyAlignment="1">
      <alignment horizontal="right" vertical="center" wrapText="1"/>
    </xf>
    <xf numFmtId="0" fontId="9" fillId="0" borderId="1" xfId="0" applyFont="1" applyBorder="1" applyAlignment="1">
      <alignment horizontal="right" vertical="center" wrapText="1"/>
    </xf>
    <xf numFmtId="164" fontId="3" fillId="0" borderId="0" xfId="0" applyNumberFormat="1" applyFont="1" applyAlignment="1">
      <alignment horizontal="center"/>
    </xf>
    <xf numFmtId="1" fontId="3" fillId="0" borderId="0" xfId="0" applyNumberFormat="1" applyFont="1" applyAlignment="1">
      <alignment horizontal="center"/>
    </xf>
    <xf numFmtId="164" fontId="9" fillId="0" borderId="0" xfId="0" applyNumberFormat="1" applyFont="1"/>
    <xf numFmtId="0" fontId="3" fillId="0" borderId="5" xfId="0" applyFont="1" applyBorder="1" applyAlignment="1">
      <alignment horizontal="right"/>
    </xf>
    <xf numFmtId="164" fontId="9" fillId="0" borderId="14" xfId="0" applyNumberFormat="1" applyFont="1" applyBorder="1"/>
    <xf numFmtId="0" fontId="9" fillId="0" borderId="14" xfId="0" applyFont="1" applyBorder="1" applyAlignment="1">
      <alignment horizontal="center" wrapText="1"/>
    </xf>
    <xf numFmtId="1" fontId="9" fillId="0" borderId="11" xfId="0" applyNumberFormat="1" applyFont="1" applyBorder="1"/>
    <xf numFmtId="164" fontId="9" fillId="0" borderId="11" xfId="0" applyNumberFormat="1" applyFont="1" applyBorder="1" applyAlignment="1">
      <alignment horizontal="right"/>
    </xf>
    <xf numFmtId="164" fontId="9" fillId="0" borderId="11" xfId="0" applyNumberFormat="1" applyFont="1" applyBorder="1"/>
    <xf numFmtId="0" fontId="9" fillId="0" borderId="11" xfId="0" applyFont="1" applyBorder="1" applyAlignment="1">
      <alignment horizontal="center" wrapText="1"/>
    </xf>
    <xf numFmtId="0" fontId="9" fillId="0" borderId="11" xfId="0" applyFont="1" applyBorder="1" applyAlignment="1">
      <alignment horizontal="right" vertical="center" wrapText="1"/>
    </xf>
    <xf numFmtId="0" fontId="3" fillId="0" borderId="14" xfId="0" applyFont="1" applyBorder="1" applyAlignment="1">
      <alignment horizontal="right"/>
    </xf>
    <xf numFmtId="0" fontId="9" fillId="0" borderId="14" xfId="0" applyFont="1" applyBorder="1" applyAlignment="1">
      <alignment horizontal="center"/>
    </xf>
    <xf numFmtId="1" fontId="9" fillId="0" borderId="11" xfId="0" applyNumberFormat="1" applyFont="1" applyBorder="1" applyAlignment="1">
      <alignment horizontal="right"/>
    </xf>
    <xf numFmtId="0" fontId="3" fillId="14" borderId="7" xfId="0" applyFont="1" applyFill="1" applyBorder="1" applyAlignment="1">
      <alignment horizontal="left" vertical="center" wrapText="1"/>
    </xf>
    <xf numFmtId="0" fontId="3" fillId="14" borderId="6" xfId="0" applyFont="1" applyFill="1" applyBorder="1" applyAlignment="1">
      <alignment horizontal="left" vertical="center" wrapText="1"/>
    </xf>
    <xf numFmtId="1" fontId="3" fillId="14" borderId="1" xfId="0" applyNumberFormat="1" applyFont="1" applyFill="1" applyBorder="1" applyAlignment="1">
      <alignment horizontal="left" vertical="center" wrapText="1"/>
    </xf>
    <xf numFmtId="164" fontId="3" fillId="0" borderId="14" xfId="0" applyNumberFormat="1" applyFont="1" applyBorder="1"/>
    <xf numFmtId="0" fontId="0" fillId="0" borderId="0" xfId="0" applyAlignment="1">
      <alignment horizontal="left" vertical="center"/>
    </xf>
    <xf numFmtId="164" fontId="3" fillId="14" borderId="7" xfId="0" applyNumberFormat="1" applyFont="1" applyFill="1" applyBorder="1" applyAlignment="1">
      <alignment horizontal="left" vertical="center"/>
    </xf>
    <xf numFmtId="0" fontId="9" fillId="14" borderId="7" xfId="0" applyFont="1" applyFill="1" applyBorder="1" applyAlignment="1">
      <alignment horizontal="left" vertical="center"/>
    </xf>
    <xf numFmtId="0" fontId="9" fillId="14" borderId="23" xfId="0" applyFont="1" applyFill="1" applyBorder="1" applyAlignment="1">
      <alignment horizontal="left" vertical="center" wrapText="1"/>
    </xf>
    <xf numFmtId="0" fontId="9" fillId="14" borderId="0" xfId="0" applyFont="1" applyFill="1" applyAlignment="1">
      <alignment horizontal="left" vertical="center" wrapText="1"/>
    </xf>
    <xf numFmtId="0" fontId="3" fillId="14" borderId="1" xfId="0" applyFont="1" applyFill="1" applyBorder="1" applyAlignment="1">
      <alignment horizontal="left" vertical="center" wrapText="1"/>
    </xf>
    <xf numFmtId="1" fontId="3" fillId="14" borderId="1" xfId="0" applyNumberFormat="1" applyFont="1" applyFill="1" applyBorder="1" applyAlignment="1">
      <alignment horizontal="left" vertical="center"/>
    </xf>
    <xf numFmtId="164" fontId="3" fillId="14" borderId="1" xfId="0" applyNumberFormat="1" applyFont="1" applyFill="1" applyBorder="1" applyAlignment="1">
      <alignment horizontal="left" vertical="center"/>
    </xf>
    <xf numFmtId="0" fontId="9" fillId="14" borderId="23" xfId="0" applyFont="1" applyFill="1" applyBorder="1" applyAlignment="1">
      <alignment horizontal="left" vertical="center"/>
    </xf>
    <xf numFmtId="0" fontId="9" fillId="14" borderId="25" xfId="0" applyFont="1" applyFill="1" applyBorder="1" applyAlignment="1">
      <alignment horizontal="left" vertical="center" wrapText="1"/>
    </xf>
    <xf numFmtId="164" fontId="0" fillId="15" borderId="1" xfId="0" applyNumberFormat="1" applyFill="1" applyBorder="1" applyAlignment="1">
      <alignment horizontal="center"/>
    </xf>
    <xf numFmtId="1" fontId="3" fillId="0" borderId="1" xfId="0" applyNumberFormat="1" applyFont="1" applyBorder="1" applyAlignment="1">
      <alignment horizontal="right" vertical="center" wrapText="1"/>
    </xf>
    <xf numFmtId="1" fontId="9" fillId="0" borderId="1" xfId="0" applyNumberFormat="1" applyFont="1" applyBorder="1" applyAlignment="1">
      <alignment horizontal="right" vertical="center" wrapText="1"/>
    </xf>
    <xf numFmtId="1" fontId="9" fillId="0" borderId="11" xfId="0" applyNumberFormat="1" applyFont="1" applyBorder="1" applyAlignment="1">
      <alignment horizontal="right" vertical="center" wrapText="1"/>
    </xf>
    <xf numFmtId="0" fontId="3" fillId="0" borderId="14" xfId="0" applyFont="1" applyBorder="1" applyAlignment="1">
      <alignment horizontal="right" wrapText="1"/>
    </xf>
    <xf numFmtId="0" fontId="1" fillId="0" borderId="0" xfId="0" applyFont="1" applyAlignment="1">
      <alignment wrapText="1"/>
    </xf>
    <xf numFmtId="1" fontId="1" fillId="0" borderId="0" xfId="0" applyNumberFormat="1" applyFont="1" applyAlignment="1">
      <alignment wrapText="1"/>
    </xf>
    <xf numFmtId="164" fontId="1" fillId="0" borderId="0" xfId="0" applyNumberFormat="1" applyFont="1" applyAlignment="1">
      <alignment wrapText="1"/>
    </xf>
    <xf numFmtId="0" fontId="1" fillId="4" borderId="7" xfId="0" applyFont="1" applyFill="1" applyBorder="1" applyAlignment="1">
      <alignment horizontal="center" vertical="center" wrapText="1"/>
    </xf>
    <xf numFmtId="0" fontId="4" fillId="14" borderId="6" xfId="0" applyFont="1" applyFill="1" applyBorder="1" applyAlignment="1">
      <alignment horizontal="left" vertical="center" wrapText="1"/>
    </xf>
    <xf numFmtId="0" fontId="9" fillId="0" borderId="26" xfId="0" applyFont="1" applyBorder="1" applyAlignment="1">
      <alignment horizontal="center" wrapText="1"/>
    </xf>
    <xf numFmtId="0" fontId="9" fillId="14" borderId="0" xfId="0" applyFont="1" applyFill="1"/>
    <xf numFmtId="0" fontId="9" fillId="14" borderId="0" xfId="0" applyFont="1" applyFill="1" applyAlignment="1">
      <alignment horizontal="left" vertical="center"/>
    </xf>
    <xf numFmtId="0" fontId="3" fillId="0" borderId="13" xfId="0" applyFont="1" applyBorder="1" applyAlignment="1">
      <alignment horizontal="right"/>
    </xf>
    <xf numFmtId="0" fontId="0" fillId="0" borderId="1" xfId="0" applyBorder="1" applyAlignment="1">
      <alignment wrapText="1"/>
    </xf>
    <xf numFmtId="0" fontId="0" fillId="0" borderId="11" xfId="0" applyBorder="1" applyAlignment="1">
      <alignment wrapText="1"/>
    </xf>
    <xf numFmtId="0" fontId="0" fillId="0" borderId="14" xfId="0" applyBorder="1" applyAlignment="1">
      <alignment wrapText="1"/>
    </xf>
    <xf numFmtId="0" fontId="0" fillId="0" borderId="2" xfId="0" applyBorder="1" applyAlignment="1">
      <alignment wrapText="1"/>
    </xf>
    <xf numFmtId="0" fontId="0" fillId="14" borderId="0" xfId="0" applyFill="1" applyAlignment="1">
      <alignment horizontal="left" vertical="center"/>
    </xf>
    <xf numFmtId="0" fontId="0" fillId="0" borderId="14" xfId="0" applyBorder="1"/>
    <xf numFmtId="164" fontId="3" fillId="0" borderId="1" xfId="0" applyNumberFormat="1" applyFont="1" applyBorder="1"/>
    <xf numFmtId="164" fontId="1" fillId="0" borderId="0" xfId="0" applyNumberFormat="1" applyFont="1"/>
    <xf numFmtId="164" fontId="6" fillId="0" borderId="0" xfId="0" applyNumberFormat="1" applyFont="1"/>
    <xf numFmtId="0" fontId="1" fillId="4" borderId="8"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wrapText="1"/>
    </xf>
    <xf numFmtId="0" fontId="9" fillId="0" borderId="1" xfId="0" applyFont="1" applyBorder="1" applyAlignment="1">
      <alignment wrapText="1"/>
    </xf>
    <xf numFmtId="0" fontId="9" fillId="0" borderId="6" xfId="0" applyFont="1" applyBorder="1" applyAlignment="1">
      <alignment horizontal="right"/>
    </xf>
    <xf numFmtId="0" fontId="9" fillId="0" borderId="2" xfId="0" applyFont="1" applyBorder="1" applyAlignment="1">
      <alignment horizontal="right" vertical="center" wrapText="1"/>
    </xf>
    <xf numFmtId="1" fontId="9" fillId="0" borderId="2" xfId="0" applyNumberFormat="1" applyFont="1" applyBorder="1" applyAlignment="1">
      <alignment horizontal="right"/>
    </xf>
    <xf numFmtId="164" fontId="9" fillId="0" borderId="2" xfId="0" applyNumberFormat="1" applyFont="1" applyBorder="1"/>
    <xf numFmtId="0" fontId="9" fillId="0" borderId="2" xfId="0" applyFont="1" applyBorder="1" applyAlignment="1">
      <alignment wrapText="1"/>
    </xf>
    <xf numFmtId="1" fontId="9" fillId="5" borderId="27" xfId="0" applyNumberFormat="1" applyFont="1" applyFill="1" applyBorder="1"/>
    <xf numFmtId="164" fontId="9" fillId="5" borderId="28" xfId="0" applyNumberFormat="1" applyFont="1" applyFill="1" applyBorder="1"/>
    <xf numFmtId="1" fontId="3" fillId="14" borderId="1" xfId="0" applyNumberFormat="1" applyFont="1" applyFill="1" applyBorder="1" applyAlignment="1">
      <alignment horizontal="right" vertical="center"/>
    </xf>
    <xf numFmtId="164" fontId="3" fillId="14" borderId="1" xfId="0" applyNumberFormat="1" applyFont="1" applyFill="1" applyBorder="1" applyAlignment="1">
      <alignment horizontal="right" vertical="center"/>
    </xf>
    <xf numFmtId="1" fontId="9" fillId="5" borderId="27" xfId="0" applyNumberFormat="1" applyFont="1" applyFill="1" applyBorder="1" applyAlignment="1">
      <alignment horizontal="right"/>
    </xf>
    <xf numFmtId="164" fontId="9" fillId="5" borderId="28" xfId="0" applyNumberFormat="1" applyFont="1" applyFill="1" applyBorder="1" applyAlignment="1">
      <alignment horizontal="right"/>
    </xf>
    <xf numFmtId="164" fontId="9" fillId="2" borderId="1" xfId="0" applyNumberFormat="1" applyFont="1" applyFill="1" applyBorder="1" applyAlignment="1">
      <alignment horizontal="right"/>
    </xf>
    <xf numFmtId="164" fontId="9" fillId="0" borderId="2" xfId="0" applyNumberFormat="1" applyFont="1" applyBorder="1" applyAlignment="1">
      <alignment horizontal="right"/>
    </xf>
    <xf numFmtId="164" fontId="9" fillId="0" borderId="29" xfId="0" applyNumberFormat="1" applyFont="1" applyBorder="1" applyAlignment="1">
      <alignment horizontal="right"/>
    </xf>
    <xf numFmtId="164" fontId="9" fillId="0" borderId="29" xfId="0" applyNumberFormat="1" applyFont="1" applyBorder="1"/>
    <xf numFmtId="0" fontId="11" fillId="0" borderId="0" xfId="0" applyFont="1"/>
    <xf numFmtId="1" fontId="11" fillId="0" borderId="0" xfId="0" applyNumberFormat="1" applyFont="1"/>
    <xf numFmtId="164" fontId="11" fillId="0" borderId="0" xfId="0" applyNumberFormat="1" applyFont="1"/>
    <xf numFmtId="164" fontId="11" fillId="0" borderId="14" xfId="0" applyNumberFormat="1" applyFont="1" applyBorder="1"/>
    <xf numFmtId="0" fontId="11" fillId="0" borderId="14" xfId="0" applyFont="1" applyBorder="1" applyAlignment="1">
      <alignment wrapText="1"/>
    </xf>
    <xf numFmtId="0" fontId="10" fillId="0" borderId="14" xfId="0" applyFont="1" applyBorder="1" applyAlignment="1">
      <alignment horizontal="right"/>
    </xf>
    <xf numFmtId="0" fontId="11" fillId="0" borderId="14" xfId="0" applyFont="1" applyBorder="1" applyAlignment="1">
      <alignment horizontal="center"/>
    </xf>
    <xf numFmtId="0" fontId="3" fillId="5" borderId="1" xfId="0" applyFont="1" applyFill="1" applyBorder="1" applyAlignment="1">
      <alignment horizontal="left" vertical="center" wrapText="1"/>
    </xf>
    <xf numFmtId="1" fontId="3" fillId="5" borderId="1" xfId="0" applyNumberFormat="1" applyFont="1" applyFill="1" applyBorder="1" applyAlignment="1">
      <alignment horizontal="left" vertical="center"/>
    </xf>
    <xf numFmtId="164" fontId="3" fillId="5" borderId="1" xfId="0" applyNumberFormat="1" applyFont="1" applyFill="1" applyBorder="1" applyAlignment="1">
      <alignment horizontal="left" vertical="center"/>
    </xf>
    <xf numFmtId="0" fontId="9" fillId="5" borderId="23" xfId="0" applyFont="1" applyFill="1" applyBorder="1" applyAlignment="1">
      <alignment horizontal="left" vertical="center"/>
    </xf>
    <xf numFmtId="164" fontId="9" fillId="16" borderId="30" xfId="0" applyNumberFormat="1" applyFont="1" applyFill="1" applyBorder="1"/>
    <xf numFmtId="1" fontId="9" fillId="16" borderId="26" xfId="0" applyNumberFormat="1" applyFont="1" applyFill="1" applyBorder="1"/>
    <xf numFmtId="0" fontId="10" fillId="0" borderId="26" xfId="0" applyFont="1" applyBorder="1" applyAlignment="1">
      <alignment horizontal="right" wrapText="1"/>
    </xf>
    <xf numFmtId="0" fontId="9" fillId="0" borderId="29" xfId="0" applyFont="1" applyBorder="1" applyAlignment="1">
      <alignment horizontal="right" vertical="center" wrapText="1"/>
    </xf>
    <xf numFmtId="1" fontId="9" fillId="0" borderId="29" xfId="0" applyNumberFormat="1" applyFont="1" applyBorder="1"/>
    <xf numFmtId="0" fontId="9" fillId="0" borderId="29" xfId="0" applyFont="1" applyBorder="1" applyAlignment="1">
      <alignment horizontal="center" wrapText="1"/>
    </xf>
    <xf numFmtId="164" fontId="9" fillId="0" borderId="26" xfId="0" applyNumberFormat="1" applyFont="1" applyBorder="1" applyAlignment="1">
      <alignment horizontal="right"/>
    </xf>
    <xf numFmtId="1" fontId="9" fillId="0" borderId="14" xfId="0" applyNumberFormat="1" applyFont="1" applyBorder="1" applyAlignment="1">
      <alignment horizontal="right"/>
    </xf>
    <xf numFmtId="0" fontId="9" fillId="0" borderId="26" xfId="0" applyFont="1" applyBorder="1" applyAlignment="1">
      <alignment horizontal="left"/>
    </xf>
    <xf numFmtId="0" fontId="1" fillId="0" borderId="1" xfId="0" applyFont="1" applyBorder="1" applyAlignment="1">
      <alignment horizontal="center" vertical="center" wrapText="1"/>
    </xf>
    <xf numFmtId="0" fontId="1" fillId="0" borderId="0" xfId="0" applyFont="1"/>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165" fontId="0" fillId="0" borderId="1" xfId="0" applyNumberFormat="1" applyBorder="1" applyAlignment="1">
      <alignment horizontal="center"/>
    </xf>
    <xf numFmtId="0" fontId="1" fillId="12" borderId="31" xfId="0" applyFont="1" applyFill="1" applyBorder="1" applyAlignment="1">
      <alignment horizontal="center" vertical="center" wrapText="1"/>
    </xf>
    <xf numFmtId="0" fontId="1" fillId="0" borderId="11" xfId="0" applyFont="1" applyBorder="1" applyAlignment="1">
      <alignment horizontal="center" vertical="center" wrapText="1"/>
    </xf>
    <xf numFmtId="165" fontId="0" fillId="0" borderId="11" xfId="0" applyNumberFormat="1" applyBorder="1" applyAlignment="1">
      <alignment horizontal="center"/>
    </xf>
    <xf numFmtId="0" fontId="6" fillId="5" borderId="33" xfId="0" applyFont="1" applyFill="1" applyBorder="1" applyAlignment="1">
      <alignment horizontal="center" wrapText="1"/>
    </xf>
    <xf numFmtId="164" fontId="1" fillId="0" borderId="1" xfId="0" applyNumberFormat="1" applyFont="1" applyBorder="1" applyAlignment="1">
      <alignment horizontal="center"/>
    </xf>
    <xf numFmtId="0" fontId="1" fillId="13" borderId="36" xfId="0" applyFont="1" applyFill="1" applyBorder="1" applyAlignment="1">
      <alignment horizontal="center" vertical="center" wrapText="1"/>
    </xf>
    <xf numFmtId="164" fontId="1" fillId="13" borderId="37" xfId="0" applyNumberFormat="1" applyFont="1" applyFill="1" applyBorder="1" applyAlignment="1">
      <alignment horizontal="center"/>
    </xf>
    <xf numFmtId="164" fontId="1" fillId="13" borderId="38" xfId="0" applyNumberFormat="1" applyFont="1" applyFill="1" applyBorder="1" applyAlignment="1">
      <alignment horizontal="center"/>
    </xf>
    <xf numFmtId="164" fontId="6" fillId="5" borderId="35" xfId="0" applyNumberFormat="1" applyFont="1" applyFill="1" applyBorder="1" applyAlignment="1">
      <alignment horizontal="center"/>
    </xf>
    <xf numFmtId="0" fontId="0" fillId="0" borderId="14" xfId="0" applyBorder="1" applyAlignment="1">
      <alignment horizontal="center" vertical="center" wrapText="1"/>
    </xf>
    <xf numFmtId="0" fontId="0" fillId="0" borderId="11" xfId="0" applyBorder="1" applyAlignment="1">
      <alignment horizontal="center" vertical="center" wrapText="1"/>
    </xf>
    <xf numFmtId="164" fontId="1" fillId="14" borderId="34" xfId="0" applyNumberFormat="1" applyFont="1" applyFill="1" applyBorder="1" applyAlignment="1">
      <alignment horizontal="center"/>
    </xf>
    <xf numFmtId="164" fontId="6" fillId="14" borderId="34" xfId="0" applyNumberFormat="1" applyFont="1" applyFill="1" applyBorder="1" applyAlignment="1">
      <alignment horizontal="center"/>
    </xf>
    <xf numFmtId="164" fontId="0" fillId="18" borderId="1" xfId="0" applyNumberFormat="1" applyFill="1" applyBorder="1" applyAlignment="1">
      <alignment horizontal="center"/>
    </xf>
    <xf numFmtId="0" fontId="1" fillId="12" borderId="1" xfId="0" applyFont="1" applyFill="1" applyBorder="1" applyAlignment="1">
      <alignment horizontal="center" vertical="center" wrapText="1"/>
    </xf>
    <xf numFmtId="0" fontId="9" fillId="14" borderId="7" xfId="0" applyFont="1" applyFill="1" applyBorder="1"/>
    <xf numFmtId="0" fontId="9" fillId="14" borderId="23" xfId="0" applyFont="1" applyFill="1" applyBorder="1" applyAlignment="1">
      <alignment wrapText="1"/>
    </xf>
    <xf numFmtId="0" fontId="0" fillId="0" borderId="0" xfId="0" applyAlignment="1">
      <alignment horizontal="center" vertical="top" wrapText="1"/>
    </xf>
    <xf numFmtId="0" fontId="22" fillId="0" borderId="0" xfId="0" applyFont="1" applyAlignment="1">
      <alignment horizontal="center"/>
    </xf>
    <xf numFmtId="0" fontId="1" fillId="0" borderId="39" xfId="0"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3" fontId="7" fillId="0" borderId="1" xfId="0" applyNumberFormat="1" applyFont="1" applyBorder="1" applyAlignment="1">
      <alignment horizontal="center" vertical="center"/>
    </xf>
    <xf numFmtId="3" fontId="7" fillId="0" borderId="19" xfId="0" applyNumberFormat="1" applyFont="1" applyBorder="1" applyAlignment="1">
      <alignment horizontal="center" vertical="center"/>
    </xf>
    <xf numFmtId="14" fontId="7" fillId="0" borderId="21" xfId="0" applyNumberFormat="1" applyFont="1" applyBorder="1" applyAlignment="1">
      <alignment horizontal="center" vertical="center"/>
    </xf>
    <xf numFmtId="14" fontId="7" fillId="0" borderId="22" xfId="0" applyNumberFormat="1" applyFont="1" applyBorder="1" applyAlignment="1">
      <alignment horizontal="center"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0" fillId="4" borderId="9" xfId="0" applyFill="1" applyBorder="1" applyAlignment="1">
      <alignment horizontal="left" wrapText="1"/>
    </xf>
    <xf numFmtId="0" fontId="0" fillId="4" borderId="10" xfId="0" applyFill="1" applyBorder="1" applyAlignment="1">
      <alignment horizontal="left" wrapText="1"/>
    </xf>
    <xf numFmtId="0" fontId="1" fillId="13" borderId="23" xfId="0" applyFont="1" applyFill="1" applyBorder="1" applyAlignment="1">
      <alignment horizontal="left" wrapText="1"/>
    </xf>
    <xf numFmtId="0" fontId="1" fillId="13" borderId="24" xfId="0" applyFont="1" applyFill="1" applyBorder="1" applyAlignment="1">
      <alignment horizontal="left" wrapText="1"/>
    </xf>
    <xf numFmtId="0" fontId="1" fillId="3" borderId="23" xfId="0" applyFont="1" applyFill="1" applyBorder="1" applyAlignment="1">
      <alignment horizontal="left" wrapText="1"/>
    </xf>
    <xf numFmtId="0" fontId="1" fillId="3" borderId="24" xfId="0" applyFont="1" applyFill="1" applyBorder="1" applyAlignment="1">
      <alignment horizontal="left" wrapText="1"/>
    </xf>
    <xf numFmtId="0" fontId="2" fillId="11" borderId="0" xfId="0" applyFont="1" applyFill="1" applyAlignment="1">
      <alignment horizontal="center" vertical="center" wrapText="1"/>
    </xf>
    <xf numFmtId="0" fontId="6" fillId="0" borderId="0" xfId="0" applyFont="1" applyAlignment="1">
      <alignment horizontal="center"/>
    </xf>
    <xf numFmtId="0" fontId="2" fillId="10" borderId="0" xfId="0" applyFont="1" applyFill="1" applyAlignment="1">
      <alignment horizontal="center" vertical="center" wrapText="1"/>
    </xf>
    <xf numFmtId="0" fontId="1" fillId="4" borderId="23" xfId="0" applyFont="1" applyFill="1" applyBorder="1" applyAlignment="1">
      <alignment wrapText="1"/>
    </xf>
    <xf numFmtId="0" fontId="1" fillId="4" borderId="24" xfId="0" applyFont="1" applyFill="1" applyBorder="1" applyAlignment="1">
      <alignment wrapText="1"/>
    </xf>
    <xf numFmtId="0" fontId="2" fillId="9" borderId="0" xfId="0" applyFont="1" applyFill="1" applyAlignment="1">
      <alignment horizontal="center" vertical="center" wrapText="1"/>
    </xf>
    <xf numFmtId="0" fontId="2" fillId="8" borderId="0" xfId="0" applyFont="1" applyFill="1" applyAlignment="1">
      <alignment horizontal="center"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7" borderId="0" xfId="0" applyFont="1" applyFill="1" applyAlignment="1">
      <alignment horizontal="center" vertical="center" wrapText="1"/>
    </xf>
    <xf numFmtId="0" fontId="2" fillId="6" borderId="0" xfId="0" applyFont="1" applyFill="1" applyAlignment="1">
      <alignment horizontal="center" vertical="center" wrapText="1"/>
    </xf>
    <xf numFmtId="3" fontId="1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3" fillId="17" borderId="32" xfId="0" applyFont="1" applyFill="1" applyBorder="1" applyAlignment="1">
      <alignment horizontal="center"/>
    </xf>
    <xf numFmtId="0" fontId="14" fillId="17" borderId="0" xfId="0" applyFont="1" applyFill="1" applyAlignment="1">
      <alignment horizontal="center" vertical="center" wrapText="1"/>
    </xf>
    <xf numFmtId="0" fontId="1" fillId="4" borderId="23"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24" xfId="0" applyFont="1" applyFill="1" applyBorder="1" applyAlignment="1">
      <alignment horizontal="left" vertical="center" wrapText="1"/>
    </xf>
    <xf numFmtId="44" fontId="7" fillId="0" borderId="1" xfId="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DF3F2"/>
      <color rgb="FF024588"/>
      <color rgb="FF6D1319"/>
      <color rgb="FFFFFF99"/>
      <color rgb="FFE2C5FF"/>
      <color rgb="FFFF9B9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1</xdr:row>
      <xdr:rowOff>12700</xdr:rowOff>
    </xdr:from>
    <xdr:to>
      <xdr:col>0</xdr:col>
      <xdr:colOff>1645734</xdr:colOff>
      <xdr:row>1</xdr:row>
      <xdr:rowOff>1257985</xdr:rowOff>
    </xdr:to>
    <xdr:pic>
      <xdr:nvPicPr>
        <xdr:cNvPr id="2" name="Picture 1">
          <a:extLst>
            <a:ext uri="{FF2B5EF4-FFF2-40B4-BE49-F238E27FC236}">
              <a16:creationId xmlns:a16="http://schemas.microsoft.com/office/drawing/2014/main" id="{DB7DC168-0DD1-484B-8559-A8953E9EE6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01600"/>
          <a:ext cx="1252034" cy="1245285"/>
        </a:xfrm>
        <a:prstGeom prst="rect">
          <a:avLst/>
        </a:prstGeom>
      </xdr:spPr>
    </xdr:pic>
    <xdr:clientData/>
  </xdr:twoCellAnchor>
  <xdr:twoCellAnchor editAs="oneCell">
    <xdr:from>
      <xdr:col>7</xdr:col>
      <xdr:colOff>241300</xdr:colOff>
      <xdr:row>1</xdr:row>
      <xdr:rowOff>76200</xdr:rowOff>
    </xdr:from>
    <xdr:to>
      <xdr:col>7</xdr:col>
      <xdr:colOff>1375044</xdr:colOff>
      <xdr:row>1</xdr:row>
      <xdr:rowOff>1244600</xdr:rowOff>
    </xdr:to>
    <xdr:pic>
      <xdr:nvPicPr>
        <xdr:cNvPr id="4" name="Picture 3">
          <a:extLst>
            <a:ext uri="{FF2B5EF4-FFF2-40B4-BE49-F238E27FC236}">
              <a16:creationId xmlns:a16="http://schemas.microsoft.com/office/drawing/2014/main" id="{42E7CA6B-C515-5D8F-CA40-1B6B506DB7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8600" y="165100"/>
          <a:ext cx="1133744" cy="11684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adison">
  <a:themeElements>
    <a:clrScheme name="Madison">
      <a:dk1>
        <a:sysClr val="windowText" lastClr="000000"/>
      </a:dk1>
      <a:lt1>
        <a:sysClr val="window" lastClr="FFFFFF"/>
      </a:lt1>
      <a:dk2>
        <a:srgbClr val="1F2D29"/>
      </a:dk2>
      <a:lt2>
        <a:srgbClr val="C5FAEB"/>
      </a:lt2>
      <a:accent1>
        <a:srgbClr val="A1D68B"/>
      </a:accent1>
      <a:accent2>
        <a:srgbClr val="5EC795"/>
      </a:accent2>
      <a:accent3>
        <a:srgbClr val="4DADCF"/>
      </a:accent3>
      <a:accent4>
        <a:srgbClr val="CDB756"/>
      </a:accent4>
      <a:accent5>
        <a:srgbClr val="E29C36"/>
      </a:accent5>
      <a:accent6>
        <a:srgbClr val="8EC0C1"/>
      </a:accent6>
      <a:hlink>
        <a:srgbClr val="6D9D9B"/>
      </a:hlink>
      <a:folHlink>
        <a:srgbClr val="6D8583"/>
      </a:folHlink>
    </a:clrScheme>
    <a:fontScheme name="Madison">
      <a:majorFont>
        <a:latin typeface="Arial" panose="020B0604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adison">
      <a:fillStyleLst>
        <a:solidFill>
          <a:schemeClr val="phClr"/>
        </a:solidFill>
        <a:gradFill rotWithShape="1">
          <a:gsLst>
            <a:gs pos="0">
              <a:schemeClr val="phClr">
                <a:tint val="48000"/>
                <a:alpha val="88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4000"/>
                <a:satMod val="130000"/>
                <a:lumMod val="92000"/>
              </a:schemeClr>
            </a:gs>
            <a:gs pos="100000">
              <a:schemeClr val="phClr">
                <a:shade val="76000"/>
                <a:satMod val="130000"/>
                <a:lumMod val="88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blipFill rotWithShape="1">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Madison" id="{025CB5FB-2DD3-45EE-B6F0-CC461540EB19}" vid="{6AC10936-2DFC-4054-9ADF-B5E2C5F8619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BBE8-5815-4E1B-9C72-3C1985E70BAC}">
  <sheetPr>
    <tabColor theme="3" tint="0.749992370372631"/>
    <pageSetUpPr fitToPage="1"/>
  </sheetPr>
  <dimension ref="A1:I26"/>
  <sheetViews>
    <sheetView zoomScaleNormal="100" workbookViewId="0">
      <selection activeCell="A26" sqref="A26:H26"/>
    </sheetView>
  </sheetViews>
  <sheetFormatPr defaultColWidth="8.8125" defaultRowHeight="13.5" x14ac:dyDescent="0.35"/>
  <cols>
    <col min="1" max="1" width="28.1875" customWidth="1"/>
    <col min="2" max="7" width="17.5" customWidth="1"/>
    <col min="8" max="8" width="21.6875" customWidth="1"/>
    <col min="9" max="9" width="61.3125" customWidth="1"/>
  </cols>
  <sheetData>
    <row r="1" spans="1:9" ht="7.5" customHeight="1" thickBot="1" x14ac:dyDescent="0.4"/>
    <row r="2" spans="1:9" ht="101" customHeight="1" thickBot="1" x14ac:dyDescent="0.4">
      <c r="B2" s="166" t="s">
        <v>191</v>
      </c>
      <c r="C2" s="167"/>
      <c r="D2" s="167"/>
      <c r="E2" s="167"/>
      <c r="F2" s="167"/>
      <c r="G2" s="168"/>
    </row>
    <row r="3" spans="1:9" ht="8" customHeight="1" thickBot="1" x14ac:dyDescent="0.4"/>
    <row r="4" spans="1:9" ht="72.5" customHeight="1" thickBot="1" x14ac:dyDescent="0.4">
      <c r="A4" s="25" t="s">
        <v>0</v>
      </c>
      <c r="B4" s="169" t="s">
        <v>1</v>
      </c>
      <c r="C4" s="170"/>
      <c r="E4" s="8" t="s">
        <v>2</v>
      </c>
      <c r="F4" s="175" t="s">
        <v>165</v>
      </c>
      <c r="G4" s="175"/>
      <c r="H4" s="176"/>
      <c r="I4" s="9"/>
    </row>
    <row r="5" spans="1:9" ht="35" customHeight="1" thickBot="1" x14ac:dyDescent="0.4">
      <c r="A5" s="26" t="s">
        <v>3</v>
      </c>
      <c r="B5" s="171">
        <v>13000</v>
      </c>
      <c r="C5" s="172"/>
      <c r="D5" s="10"/>
      <c r="E5" s="9"/>
      <c r="F5" s="9"/>
      <c r="G5" s="9"/>
      <c r="H5" s="9"/>
    </row>
    <row r="6" spans="1:9" ht="44.75" customHeight="1" thickBot="1" x14ac:dyDescent="0.4">
      <c r="A6" s="27" t="s">
        <v>4</v>
      </c>
      <c r="B6" s="173">
        <v>45118</v>
      </c>
      <c r="C6" s="174"/>
      <c r="E6" s="103" t="s">
        <v>5</v>
      </c>
      <c r="F6" s="177" t="s">
        <v>6</v>
      </c>
      <c r="G6" s="177"/>
      <c r="H6" s="178"/>
    </row>
    <row r="7" spans="1:9" ht="7.5" customHeight="1" x14ac:dyDescent="0.35"/>
    <row r="8" spans="1:9" ht="13.9" x14ac:dyDescent="0.4">
      <c r="C8" s="165" t="s">
        <v>190</v>
      </c>
      <c r="D8" s="165"/>
      <c r="E8" s="165"/>
      <c r="F8" s="165"/>
    </row>
    <row r="9" spans="1:9" ht="7.5" customHeight="1" thickBot="1" x14ac:dyDescent="0.4"/>
    <row r="10" spans="1:9" ht="55.9" thickBot="1" x14ac:dyDescent="0.4">
      <c r="A10" s="13" t="s">
        <v>7</v>
      </c>
      <c r="B10" s="20" t="s">
        <v>8</v>
      </c>
      <c r="C10" s="20" t="s">
        <v>9</v>
      </c>
      <c r="D10" s="20" t="s">
        <v>10</v>
      </c>
      <c r="E10" s="20" t="s">
        <v>11</v>
      </c>
      <c r="F10" s="20" t="s">
        <v>12</v>
      </c>
      <c r="G10" s="20" t="s">
        <v>13</v>
      </c>
      <c r="H10" s="20" t="s">
        <v>14</v>
      </c>
      <c r="I10" s="2"/>
    </row>
    <row r="12" spans="1:9" ht="30" customHeight="1" x14ac:dyDescent="0.35">
      <c r="A12" s="19" t="s">
        <v>15</v>
      </c>
      <c r="B12" s="1">
        <f>'Adoption Revision'!E19</f>
        <v>16450</v>
      </c>
      <c r="C12" s="80">
        <v>0</v>
      </c>
      <c r="D12" s="80">
        <v>0</v>
      </c>
      <c r="E12" s="1">
        <f>'Adoption Revision'!E28</f>
        <v>227.5</v>
      </c>
      <c r="F12" s="80">
        <v>0</v>
      </c>
      <c r="G12" s="1">
        <f>'Adoption Revision'!E34</f>
        <v>950</v>
      </c>
      <c r="H12" s="1">
        <f t="shared" ref="H12:H17" si="0">SUM(B12:G12)</f>
        <v>17627.5</v>
      </c>
      <c r="I12" s="3"/>
    </row>
    <row r="13" spans="1:9" ht="30" customHeight="1" x14ac:dyDescent="0.35">
      <c r="A13" s="18" t="s">
        <v>16</v>
      </c>
      <c r="B13" s="1">
        <f>'Internal Training'!E19</f>
        <v>22925</v>
      </c>
      <c r="C13" s="1">
        <f>'Internal Training'!E29</f>
        <v>2000</v>
      </c>
      <c r="D13" s="1">
        <f>'Internal Training'!E37</f>
        <v>3375</v>
      </c>
      <c r="E13" s="1">
        <f>'Internal Training'!E46</f>
        <v>1200</v>
      </c>
      <c r="F13" s="80">
        <v>0</v>
      </c>
      <c r="G13" s="1">
        <f>'Internal Training'!E53</f>
        <v>256</v>
      </c>
      <c r="H13" s="1">
        <f t="shared" si="0"/>
        <v>29756</v>
      </c>
      <c r="I13" s="3"/>
    </row>
    <row r="14" spans="1:9" ht="30" customHeight="1" x14ac:dyDescent="0.35">
      <c r="A14" s="17" t="s">
        <v>17</v>
      </c>
      <c r="B14" s="1">
        <f>'External Training &amp; Outreach'!E20</f>
        <v>8050</v>
      </c>
      <c r="C14" s="1">
        <f>'External Training &amp; Outreach'!E30</f>
        <v>125</v>
      </c>
      <c r="D14" s="1">
        <f>'External Training &amp; Outreach'!E38+'External Training &amp; Outreach'!E46+'External Training &amp; Outreach'!E54</f>
        <v>2160</v>
      </c>
      <c r="E14" s="1">
        <f>'External Training &amp; Outreach'!E63</f>
        <v>612.5</v>
      </c>
      <c r="F14" s="80">
        <v>0</v>
      </c>
      <c r="G14" s="1">
        <f>'External Training &amp; Outreach'!E69</f>
        <v>1575</v>
      </c>
      <c r="H14" s="1">
        <f t="shared" si="0"/>
        <v>12522.5</v>
      </c>
      <c r="I14" s="3"/>
    </row>
    <row r="15" spans="1:9" ht="27.75" x14ac:dyDescent="0.35">
      <c r="A15" s="16" t="s">
        <v>18</v>
      </c>
      <c r="B15" s="1">
        <f>'Hardware and Software'!E20</f>
        <v>35100</v>
      </c>
      <c r="C15" s="80">
        <v>0</v>
      </c>
      <c r="D15" s="80">
        <v>0</v>
      </c>
      <c r="E15" s="80">
        <v>0</v>
      </c>
      <c r="F15" s="1">
        <f>'Hardware and Software'!E59</f>
        <v>163750</v>
      </c>
      <c r="G15" s="1">
        <f>'Hardware and Software'!E66</f>
        <v>750</v>
      </c>
      <c r="H15" s="1">
        <f t="shared" si="0"/>
        <v>199600</v>
      </c>
    </row>
    <row r="16" spans="1:9" ht="30" customHeight="1" x14ac:dyDescent="0.35">
      <c r="A16" s="15" t="s">
        <v>19</v>
      </c>
      <c r="B16" s="1">
        <f>'Additional Inspection Time'!E19</f>
        <v>11250</v>
      </c>
      <c r="C16" s="80">
        <v>0</v>
      </c>
      <c r="D16" s="80">
        <v>0</v>
      </c>
      <c r="E16" s="80">
        <v>0</v>
      </c>
      <c r="F16" s="80">
        <v>0</v>
      </c>
      <c r="G16" s="1">
        <f>'Additional Inspection Time'!E25</f>
        <v>0</v>
      </c>
      <c r="H16" s="1">
        <f t="shared" si="0"/>
        <v>11250</v>
      </c>
    </row>
    <row r="17" spans="1:8" ht="30" customHeight="1" thickBot="1" x14ac:dyDescent="0.4">
      <c r="A17" s="14" t="s">
        <v>20</v>
      </c>
      <c r="B17" s="11">
        <f>'Local Agencies'!E22</f>
        <v>53400</v>
      </c>
      <c r="C17" s="11">
        <f>'Local Agencies'!E32</f>
        <v>1375</v>
      </c>
      <c r="D17" s="11">
        <f>'Local Agencies'!E42+'Local Agencies'!E52</f>
        <v>2838</v>
      </c>
      <c r="E17" s="11">
        <f>'Local Agencies'!E68</f>
        <v>4850</v>
      </c>
      <c r="F17" s="11">
        <f>'Local Agencies'!E78</f>
        <v>900</v>
      </c>
      <c r="G17" s="11">
        <f>'Local Agencies'!E84</f>
        <v>1235</v>
      </c>
      <c r="H17" s="11">
        <f t="shared" si="0"/>
        <v>64598</v>
      </c>
    </row>
    <row r="18" spans="1:8" ht="32.75" customHeight="1" thickTop="1" x14ac:dyDescent="0.5">
      <c r="A18" s="21" t="s">
        <v>21</v>
      </c>
      <c r="B18" s="12">
        <f t="shared" ref="B18:H18" si="1">SUM(B12:B17)</f>
        <v>147175</v>
      </c>
      <c r="C18" s="12">
        <f t="shared" si="1"/>
        <v>3500</v>
      </c>
      <c r="D18" s="12">
        <f t="shared" si="1"/>
        <v>8373</v>
      </c>
      <c r="E18" s="12">
        <f t="shared" si="1"/>
        <v>6890</v>
      </c>
      <c r="F18" s="12">
        <f t="shared" si="1"/>
        <v>164650</v>
      </c>
      <c r="G18" s="12">
        <f t="shared" si="1"/>
        <v>4766</v>
      </c>
      <c r="H18" s="12">
        <f t="shared" si="1"/>
        <v>335354</v>
      </c>
    </row>
    <row r="23" spans="1:8" ht="10.050000000000001" customHeight="1" x14ac:dyDescent="0.35"/>
    <row r="24" spans="1:8" hidden="1" x14ac:dyDescent="0.35"/>
    <row r="25" spans="1:8" hidden="1" x14ac:dyDescent="0.35"/>
    <row r="26" spans="1:8" ht="57" customHeight="1" x14ac:dyDescent="0.35">
      <c r="A26" s="164" t="s">
        <v>210</v>
      </c>
      <c r="B26" s="164"/>
      <c r="C26" s="164"/>
      <c r="D26" s="164"/>
      <c r="E26" s="164"/>
      <c r="F26" s="164"/>
      <c r="G26" s="164"/>
      <c r="H26" s="164"/>
    </row>
  </sheetData>
  <mergeCells count="8">
    <mergeCell ref="A26:H26"/>
    <mergeCell ref="C8:F8"/>
    <mergeCell ref="B2:G2"/>
    <mergeCell ref="B4:C4"/>
    <mergeCell ref="B5:C5"/>
    <mergeCell ref="B6:C6"/>
    <mergeCell ref="F4:H4"/>
    <mergeCell ref="F6:H6"/>
  </mergeCells>
  <pageMargins left="0.7" right="0.7"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3A7F-A001-4A4E-8871-8816B70DA4C4}">
  <sheetPr>
    <tabColor theme="6"/>
    <pageSetUpPr fitToPage="1"/>
  </sheetPr>
  <dimension ref="A1:G40"/>
  <sheetViews>
    <sheetView zoomScaleNormal="100" workbookViewId="0">
      <pane ySplit="7" topLeftCell="A8" activePane="bottomLeft" state="frozen"/>
      <selection pane="bottomLeft" activeCell="D45" sqref="D45"/>
    </sheetView>
  </sheetViews>
  <sheetFormatPr defaultColWidth="8.8125" defaultRowHeight="13.5" x14ac:dyDescent="0.35"/>
  <cols>
    <col min="1" max="1" width="13.8125" customWidth="1"/>
    <col min="2" max="2" width="32.6875" customWidth="1"/>
    <col min="3" max="3" width="9.8125" style="6" customWidth="1"/>
    <col min="4" max="4" width="9.8125" style="7" customWidth="1"/>
    <col min="5" max="5" width="13.3125" customWidth="1"/>
    <col min="6" max="6" width="44.8125" customWidth="1"/>
    <col min="7" max="7" width="55.8125" customWidth="1"/>
  </cols>
  <sheetData>
    <row r="1" spans="1:7" ht="32" customHeight="1" x14ac:dyDescent="0.35">
      <c r="A1" s="183" t="s">
        <v>167</v>
      </c>
      <c r="B1" s="183"/>
      <c r="C1" s="183"/>
      <c r="D1" s="183"/>
      <c r="E1" s="183"/>
      <c r="F1" s="183"/>
      <c r="G1" s="183"/>
    </row>
    <row r="3" spans="1:7" s="3" customFormat="1" ht="30.5" customHeight="1" x14ac:dyDescent="0.4">
      <c r="A3" s="34" t="s">
        <v>5</v>
      </c>
      <c r="B3" s="179" t="s">
        <v>168</v>
      </c>
      <c r="C3" s="179"/>
      <c r="D3" s="179"/>
      <c r="E3" s="179"/>
      <c r="F3" s="179"/>
      <c r="G3" s="180"/>
    </row>
    <row r="4" spans="1:7" s="3" customFormat="1" ht="13.9" x14ac:dyDescent="0.35">
      <c r="A4" s="4"/>
      <c r="C4" s="28"/>
      <c r="D4" s="29"/>
    </row>
    <row r="5" spans="1:7" s="3" customFormat="1" ht="30.5" customHeight="1" x14ac:dyDescent="0.4">
      <c r="A5" s="33" t="s">
        <v>2</v>
      </c>
      <c r="B5" s="181" t="s">
        <v>183</v>
      </c>
      <c r="C5" s="181"/>
      <c r="D5" s="181"/>
      <c r="E5" s="181"/>
      <c r="F5" s="181"/>
      <c r="G5" s="182"/>
    </row>
    <row r="7" spans="1:7" s="3" customFormat="1" ht="13.9" x14ac:dyDescent="0.4">
      <c r="B7" s="31" t="s">
        <v>22</v>
      </c>
      <c r="C7" s="32"/>
      <c r="D7" s="30"/>
      <c r="E7" s="31" t="s">
        <v>21</v>
      </c>
      <c r="F7" s="31" t="s">
        <v>23</v>
      </c>
      <c r="G7" s="31" t="s">
        <v>24</v>
      </c>
    </row>
    <row r="8" spans="1:7" s="70" customFormat="1" ht="21.5" customHeight="1" x14ac:dyDescent="0.35">
      <c r="B8" s="75" t="s">
        <v>8</v>
      </c>
      <c r="C8" s="76" t="s">
        <v>25</v>
      </c>
      <c r="D8" s="77" t="s">
        <v>26</v>
      </c>
      <c r="E8" s="78"/>
      <c r="F8" s="73"/>
      <c r="G8" s="79"/>
    </row>
    <row r="9" spans="1:7" x14ac:dyDescent="0.35">
      <c r="A9" s="5"/>
      <c r="B9" s="36" t="s">
        <v>27</v>
      </c>
      <c r="C9" s="37">
        <v>120</v>
      </c>
      <c r="D9" s="38">
        <v>75</v>
      </c>
      <c r="E9" s="38">
        <f>C9*D9</f>
        <v>9000</v>
      </c>
      <c r="F9" s="39"/>
      <c r="G9" s="35" t="s">
        <v>28</v>
      </c>
    </row>
    <row r="10" spans="1:7" x14ac:dyDescent="0.35">
      <c r="A10" s="5"/>
      <c r="B10" s="36" t="s">
        <v>29</v>
      </c>
      <c r="C10" s="37">
        <v>100</v>
      </c>
      <c r="D10" s="38">
        <v>25</v>
      </c>
      <c r="E10" s="38">
        <f t="shared" ref="E10:E17" si="0">C10*D10</f>
        <v>2500</v>
      </c>
      <c r="F10" s="39"/>
      <c r="G10" s="35" t="s">
        <v>30</v>
      </c>
    </row>
    <row r="11" spans="1:7" x14ac:dyDescent="0.35">
      <c r="A11" s="5"/>
      <c r="B11" s="40" t="s">
        <v>31</v>
      </c>
      <c r="C11" s="37">
        <v>0</v>
      </c>
      <c r="D11" s="38">
        <v>40</v>
      </c>
      <c r="E11" s="38">
        <f t="shared" si="0"/>
        <v>0</v>
      </c>
      <c r="F11" s="39"/>
      <c r="G11" s="35" t="s">
        <v>32</v>
      </c>
    </row>
    <row r="12" spans="1:7" x14ac:dyDescent="0.35">
      <c r="A12" s="5"/>
      <c r="B12" s="36" t="s">
        <v>33</v>
      </c>
      <c r="C12" s="37">
        <v>25</v>
      </c>
      <c r="D12" s="38">
        <v>60</v>
      </c>
      <c r="E12" s="38">
        <f t="shared" si="0"/>
        <v>1500</v>
      </c>
      <c r="F12" s="39"/>
      <c r="G12" s="35" t="s">
        <v>34</v>
      </c>
    </row>
    <row r="13" spans="1:7" x14ac:dyDescent="0.35">
      <c r="A13" s="5"/>
      <c r="B13" s="36" t="s">
        <v>35</v>
      </c>
      <c r="C13" s="37">
        <v>0</v>
      </c>
      <c r="D13" s="38">
        <v>0</v>
      </c>
      <c r="E13" s="38">
        <f t="shared" si="0"/>
        <v>0</v>
      </c>
      <c r="F13" s="39"/>
      <c r="G13" s="35" t="s">
        <v>36</v>
      </c>
    </row>
    <row r="14" spans="1:7" x14ac:dyDescent="0.35">
      <c r="A14" s="5"/>
      <c r="B14" s="41" t="s">
        <v>37</v>
      </c>
      <c r="C14" s="42">
        <v>80</v>
      </c>
      <c r="D14" s="43">
        <v>15</v>
      </c>
      <c r="E14" s="38">
        <f t="shared" si="0"/>
        <v>1200</v>
      </c>
      <c r="F14" s="39" t="s">
        <v>38</v>
      </c>
      <c r="G14" s="35"/>
    </row>
    <row r="15" spans="1:7" x14ac:dyDescent="0.35">
      <c r="A15" s="5"/>
      <c r="B15" s="41" t="s">
        <v>37</v>
      </c>
      <c r="C15" s="42">
        <v>50</v>
      </c>
      <c r="D15" s="43">
        <v>45</v>
      </c>
      <c r="E15" s="38">
        <f t="shared" ref="E15:E16" si="1">C15*D15</f>
        <v>2250</v>
      </c>
      <c r="F15" s="39" t="s">
        <v>39</v>
      </c>
      <c r="G15" s="35"/>
    </row>
    <row r="16" spans="1:7" x14ac:dyDescent="0.35">
      <c r="A16" s="5"/>
      <c r="B16" s="41" t="s">
        <v>166</v>
      </c>
      <c r="C16" s="42">
        <v>0</v>
      </c>
      <c r="D16" s="43">
        <v>0</v>
      </c>
      <c r="E16" s="38">
        <f t="shared" si="1"/>
        <v>0</v>
      </c>
      <c r="F16" s="39"/>
      <c r="G16" s="35"/>
    </row>
    <row r="17" spans="1:7" x14ac:dyDescent="0.35">
      <c r="A17" s="5"/>
      <c r="B17" s="41" t="s">
        <v>166</v>
      </c>
      <c r="C17" s="42">
        <v>0</v>
      </c>
      <c r="D17" s="43">
        <v>0</v>
      </c>
      <c r="E17" s="38">
        <f t="shared" si="0"/>
        <v>0</v>
      </c>
      <c r="F17" s="39"/>
      <c r="G17" s="35"/>
    </row>
    <row r="18" spans="1:7" ht="13.9" thickBot="1" x14ac:dyDescent="0.4">
      <c r="A18" s="5"/>
      <c r="B18" s="136" t="s">
        <v>166</v>
      </c>
      <c r="C18" s="137">
        <v>0</v>
      </c>
      <c r="D18" s="120">
        <v>0</v>
      </c>
      <c r="E18" s="121">
        <f t="shared" ref="E18" si="2">C18*D18</f>
        <v>0</v>
      </c>
      <c r="F18" s="138"/>
      <c r="G18" s="35"/>
    </row>
    <row r="19" spans="1:7" ht="22.25" customHeight="1" thickTop="1" x14ac:dyDescent="0.4">
      <c r="A19" s="5"/>
      <c r="B19" s="55" t="s">
        <v>40</v>
      </c>
      <c r="C19" s="112"/>
      <c r="D19" s="113"/>
      <c r="E19" s="69">
        <f>SUM(E9:E18)</f>
        <v>16450</v>
      </c>
      <c r="F19" s="57"/>
      <c r="G19" s="35"/>
    </row>
    <row r="20" spans="1:7" s="70" customFormat="1" ht="21.5" customHeight="1" x14ac:dyDescent="0.35">
      <c r="B20" s="66" t="s">
        <v>41</v>
      </c>
      <c r="C20" s="68" t="s">
        <v>42</v>
      </c>
      <c r="D20" s="71" t="s">
        <v>26</v>
      </c>
      <c r="E20" s="72"/>
      <c r="F20" s="73"/>
      <c r="G20" s="74"/>
    </row>
    <row r="21" spans="1:7" ht="14.75" customHeight="1" x14ac:dyDescent="0.35">
      <c r="B21" s="50" t="s">
        <v>43</v>
      </c>
      <c r="C21" s="37">
        <v>350</v>
      </c>
      <c r="D21" s="38">
        <v>0.65</v>
      </c>
      <c r="E21" s="56">
        <f>C21*D21</f>
        <v>227.5</v>
      </c>
      <c r="F21" s="57"/>
      <c r="G21" s="35" t="s">
        <v>44</v>
      </c>
    </row>
    <row r="22" spans="1:7" ht="14.75" customHeight="1" x14ac:dyDescent="0.35">
      <c r="B22" s="51" t="s">
        <v>45</v>
      </c>
      <c r="C22" s="37">
        <v>0</v>
      </c>
      <c r="D22" s="38">
        <v>0</v>
      </c>
      <c r="E22" s="38">
        <f t="shared" ref="E22:E27" si="3">C22*D22</f>
        <v>0</v>
      </c>
      <c r="F22" s="39"/>
      <c r="G22" s="35"/>
    </row>
    <row r="23" spans="1:7" ht="14.75" customHeight="1" x14ac:dyDescent="0.35">
      <c r="B23" s="51" t="s">
        <v>46</v>
      </c>
      <c r="C23" s="37">
        <v>0</v>
      </c>
      <c r="D23" s="38">
        <v>0</v>
      </c>
      <c r="E23" s="38">
        <f t="shared" si="3"/>
        <v>0</v>
      </c>
      <c r="F23" s="39"/>
      <c r="G23" s="35"/>
    </row>
    <row r="24" spans="1:7" ht="14.75" customHeight="1" x14ac:dyDescent="0.35">
      <c r="B24" s="108" t="s">
        <v>47</v>
      </c>
      <c r="C24" s="109">
        <v>0</v>
      </c>
      <c r="D24" s="110">
        <v>0</v>
      </c>
      <c r="E24" s="38">
        <f t="shared" si="3"/>
        <v>0</v>
      </c>
      <c r="F24" s="48"/>
      <c r="G24" s="35"/>
    </row>
    <row r="25" spans="1:7" ht="14.75" customHeight="1" x14ac:dyDescent="0.35">
      <c r="B25" s="41" t="s">
        <v>166</v>
      </c>
      <c r="C25" s="109">
        <v>0</v>
      </c>
      <c r="D25" s="110">
        <v>0</v>
      </c>
      <c r="E25" s="38">
        <f t="shared" si="3"/>
        <v>0</v>
      </c>
      <c r="F25" s="48"/>
      <c r="G25" s="35"/>
    </row>
    <row r="26" spans="1:7" ht="14.75" customHeight="1" x14ac:dyDescent="0.35">
      <c r="B26" s="41" t="s">
        <v>166</v>
      </c>
      <c r="C26" s="109">
        <v>0</v>
      </c>
      <c r="D26" s="110">
        <v>0</v>
      </c>
      <c r="E26" s="38">
        <f t="shared" si="3"/>
        <v>0</v>
      </c>
      <c r="F26" s="48"/>
      <c r="G26" s="35"/>
    </row>
    <row r="27" spans="1:7" ht="14.75" customHeight="1" thickBot="1" x14ac:dyDescent="0.4">
      <c r="B27" s="62" t="s">
        <v>166</v>
      </c>
      <c r="C27" s="65">
        <v>0</v>
      </c>
      <c r="D27" s="60">
        <v>0</v>
      </c>
      <c r="E27" s="60">
        <f t="shared" si="3"/>
        <v>0</v>
      </c>
      <c r="F27" s="61"/>
      <c r="G27" s="35"/>
    </row>
    <row r="28" spans="1:7" ht="22.25" customHeight="1" thickTop="1" x14ac:dyDescent="0.4">
      <c r="B28" s="84" t="s">
        <v>40</v>
      </c>
      <c r="C28" s="112"/>
      <c r="D28" s="113"/>
      <c r="E28" s="69">
        <f>SUM(E21:E27)</f>
        <v>227.5</v>
      </c>
      <c r="F28" s="57"/>
      <c r="G28" s="35"/>
    </row>
    <row r="29" spans="1:7" s="70" customFormat="1" ht="21.5" customHeight="1" x14ac:dyDescent="0.35">
      <c r="B29" s="67" t="s">
        <v>13</v>
      </c>
      <c r="C29" s="68" t="s">
        <v>48</v>
      </c>
      <c r="D29" s="71" t="s">
        <v>49</v>
      </c>
      <c r="E29" s="72"/>
      <c r="F29" s="73"/>
      <c r="G29" s="74"/>
    </row>
    <row r="30" spans="1:7" ht="14.75" customHeight="1" x14ac:dyDescent="0.35">
      <c r="B30" s="51" t="s">
        <v>208</v>
      </c>
      <c r="C30" s="82">
        <v>2</v>
      </c>
      <c r="D30" s="38">
        <v>475</v>
      </c>
      <c r="E30" s="56">
        <f>D30*C30</f>
        <v>950</v>
      </c>
      <c r="F30" s="57" t="s">
        <v>209</v>
      </c>
      <c r="G30" s="35"/>
    </row>
    <row r="31" spans="1:7" ht="14.75" customHeight="1" x14ac:dyDescent="0.35">
      <c r="B31" s="51" t="s">
        <v>166</v>
      </c>
      <c r="C31" s="82">
        <v>0</v>
      </c>
      <c r="D31" s="38">
        <v>0</v>
      </c>
      <c r="E31" s="38">
        <f t="shared" ref="E31:E33" si="4">D31*C31</f>
        <v>0</v>
      </c>
      <c r="F31" s="39"/>
      <c r="G31" s="35"/>
    </row>
    <row r="32" spans="1:7" ht="14.75" customHeight="1" x14ac:dyDescent="0.35">
      <c r="B32" s="51" t="s">
        <v>166</v>
      </c>
      <c r="C32" s="82">
        <v>0</v>
      </c>
      <c r="D32" s="38">
        <v>0</v>
      </c>
      <c r="E32" s="38">
        <f t="shared" si="4"/>
        <v>0</v>
      </c>
      <c r="F32" s="39"/>
      <c r="G32" s="35"/>
    </row>
    <row r="33" spans="1:7" ht="14.75" customHeight="1" thickBot="1" x14ac:dyDescent="0.4">
      <c r="B33" s="62" t="s">
        <v>166</v>
      </c>
      <c r="C33" s="83">
        <v>0</v>
      </c>
      <c r="D33" s="60">
        <v>0</v>
      </c>
      <c r="E33" s="60">
        <f t="shared" si="4"/>
        <v>0</v>
      </c>
      <c r="F33" s="61"/>
      <c r="G33" s="35"/>
    </row>
    <row r="34" spans="1:7" ht="22.25" customHeight="1" thickTop="1" x14ac:dyDescent="0.4">
      <c r="B34" s="63" t="s">
        <v>40</v>
      </c>
      <c r="C34" s="112"/>
      <c r="D34" s="113"/>
      <c r="E34" s="69">
        <f>SUM(E30:E33)</f>
        <v>950</v>
      </c>
      <c r="F34" s="64"/>
      <c r="G34" s="35"/>
    </row>
    <row r="35" spans="1:7" ht="14.75" customHeight="1" x14ac:dyDescent="0.4">
      <c r="A35" s="4"/>
      <c r="B35" s="52"/>
      <c r="C35" s="53"/>
      <c r="D35" s="54"/>
      <c r="E35" s="35"/>
      <c r="F35" s="35"/>
      <c r="G35" s="35"/>
    </row>
    <row r="36" spans="1:7" ht="15" x14ac:dyDescent="0.4">
      <c r="C36" s="184" t="s">
        <v>14</v>
      </c>
      <c r="D36" s="184"/>
      <c r="E36" s="102">
        <f>SUM(E34,E28,E19)</f>
        <v>17627.5</v>
      </c>
    </row>
    <row r="40" spans="1:7" x14ac:dyDescent="0.35">
      <c r="A40" t="s">
        <v>50</v>
      </c>
    </row>
  </sheetData>
  <mergeCells count="4">
    <mergeCell ref="B3:G3"/>
    <mergeCell ref="B5:G5"/>
    <mergeCell ref="A1:G1"/>
    <mergeCell ref="C36:D36"/>
  </mergeCells>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5C96-A13B-4B12-87BB-D738E019A04C}">
  <sheetPr>
    <tabColor theme="8"/>
    <pageSetUpPr fitToPage="1"/>
  </sheetPr>
  <dimension ref="A1:G59"/>
  <sheetViews>
    <sheetView zoomScale="70" zoomScaleNormal="70" workbookViewId="0">
      <pane ySplit="7" topLeftCell="A8" activePane="bottomLeft" state="frozen"/>
      <selection pane="bottomLeft" sqref="A1:G1"/>
    </sheetView>
  </sheetViews>
  <sheetFormatPr defaultColWidth="8.8125" defaultRowHeight="13.5" x14ac:dyDescent="0.35"/>
  <cols>
    <col min="1" max="1" width="13.6875" customWidth="1"/>
    <col min="2" max="2" width="33.6875" customWidth="1"/>
    <col min="3" max="3" width="9.6875" style="6" customWidth="1"/>
    <col min="4" max="4" width="9.6875" style="7" customWidth="1"/>
    <col min="5" max="5" width="12.8125" customWidth="1"/>
    <col min="6" max="6" width="45" customWidth="1"/>
    <col min="7" max="7" width="55.1875" customWidth="1"/>
  </cols>
  <sheetData>
    <row r="1" spans="1:7" ht="37.049999999999997" customHeight="1" x14ac:dyDescent="0.35">
      <c r="A1" s="185" t="s">
        <v>16</v>
      </c>
      <c r="B1" s="185"/>
      <c r="C1" s="185"/>
      <c r="D1" s="185"/>
      <c r="E1" s="185"/>
      <c r="F1" s="185"/>
      <c r="G1" s="185"/>
    </row>
    <row r="3" spans="1:7" s="85" customFormat="1" ht="34.25" customHeight="1" x14ac:dyDescent="0.4">
      <c r="A3" s="88" t="s">
        <v>5</v>
      </c>
      <c r="B3" s="186" t="s">
        <v>51</v>
      </c>
      <c r="C3" s="186"/>
      <c r="D3" s="186"/>
      <c r="E3" s="186"/>
      <c r="F3" s="186"/>
      <c r="G3" s="187"/>
    </row>
    <row r="4" spans="1:7" s="85" customFormat="1" ht="13.9" x14ac:dyDescent="0.4">
      <c r="A4" s="4"/>
      <c r="C4" s="86"/>
      <c r="D4" s="87"/>
    </row>
    <row r="5" spans="1:7" s="85" customFormat="1" ht="33.5" customHeight="1" x14ac:dyDescent="0.4">
      <c r="A5" s="33" t="s">
        <v>2</v>
      </c>
      <c r="B5" s="181" t="s">
        <v>183</v>
      </c>
      <c r="C5" s="181"/>
      <c r="D5" s="181"/>
      <c r="E5" s="181"/>
      <c r="F5" s="181"/>
      <c r="G5" s="182"/>
    </row>
    <row r="7" spans="1:7" ht="29.75" customHeight="1" x14ac:dyDescent="0.5">
      <c r="A7" s="22"/>
      <c r="B7" s="31" t="s">
        <v>22</v>
      </c>
      <c r="C7" s="32"/>
      <c r="D7" s="23"/>
      <c r="E7" s="24" t="s">
        <v>21</v>
      </c>
      <c r="F7" s="31" t="s">
        <v>23</v>
      </c>
      <c r="G7" s="24" t="s">
        <v>24</v>
      </c>
    </row>
    <row r="8" spans="1:7" s="70" customFormat="1" ht="25.25" customHeight="1" x14ac:dyDescent="0.35">
      <c r="B8" s="75" t="s">
        <v>8</v>
      </c>
      <c r="C8" s="76" t="s">
        <v>25</v>
      </c>
      <c r="D8" s="77" t="s">
        <v>26</v>
      </c>
      <c r="E8" s="78"/>
      <c r="F8" s="73"/>
      <c r="G8" s="79"/>
    </row>
    <row r="9" spans="1:7" x14ac:dyDescent="0.35">
      <c r="A9" s="5"/>
      <c r="B9" s="36" t="s">
        <v>27</v>
      </c>
      <c r="C9" s="37">
        <v>55</v>
      </c>
      <c r="D9" s="38">
        <v>75</v>
      </c>
      <c r="E9" s="38">
        <f>C9*D9</f>
        <v>4125</v>
      </c>
      <c r="F9" s="39"/>
      <c r="G9" s="35" t="s">
        <v>52</v>
      </c>
    </row>
    <row r="10" spans="1:7" x14ac:dyDescent="0.35">
      <c r="A10" s="5"/>
      <c r="B10" s="36" t="s">
        <v>29</v>
      </c>
      <c r="C10" s="37">
        <v>8</v>
      </c>
      <c r="D10" s="38">
        <v>25</v>
      </c>
      <c r="E10" s="38">
        <f t="shared" ref="E10:E18" si="0">C10*D10</f>
        <v>200</v>
      </c>
      <c r="F10" s="39" t="s">
        <v>53</v>
      </c>
      <c r="G10" s="35" t="s">
        <v>54</v>
      </c>
    </row>
    <row r="11" spans="1:7" x14ac:dyDescent="0.35">
      <c r="A11" s="5"/>
      <c r="B11" s="40" t="s">
        <v>31</v>
      </c>
      <c r="C11" s="37">
        <v>400</v>
      </c>
      <c r="D11" s="38">
        <v>45</v>
      </c>
      <c r="E11" s="38">
        <f t="shared" si="0"/>
        <v>18000</v>
      </c>
      <c r="F11" s="39" t="s">
        <v>55</v>
      </c>
      <c r="G11" s="35" t="s">
        <v>56</v>
      </c>
    </row>
    <row r="12" spans="1:7" x14ac:dyDescent="0.35">
      <c r="A12" s="5"/>
      <c r="B12" s="36" t="s">
        <v>33</v>
      </c>
      <c r="C12" s="37">
        <v>10</v>
      </c>
      <c r="D12" s="38">
        <v>60</v>
      </c>
      <c r="E12" s="38">
        <f t="shared" si="0"/>
        <v>600</v>
      </c>
      <c r="F12" s="39"/>
      <c r="G12" s="35" t="s">
        <v>57</v>
      </c>
    </row>
    <row r="13" spans="1:7" x14ac:dyDescent="0.35">
      <c r="A13" s="5"/>
      <c r="B13" s="36" t="s">
        <v>35</v>
      </c>
      <c r="C13" s="37">
        <v>0</v>
      </c>
      <c r="D13" s="38">
        <v>0</v>
      </c>
      <c r="E13" s="38">
        <f t="shared" si="0"/>
        <v>0</v>
      </c>
      <c r="F13" s="39"/>
      <c r="G13" s="35"/>
    </row>
    <row r="14" spans="1:7" x14ac:dyDescent="0.35">
      <c r="A14" s="5"/>
      <c r="B14" s="41" t="s">
        <v>37</v>
      </c>
      <c r="C14" s="42">
        <v>0</v>
      </c>
      <c r="D14" s="43">
        <v>0</v>
      </c>
      <c r="E14" s="38">
        <f t="shared" ref="E14:E16" si="1">C14*D14</f>
        <v>0</v>
      </c>
      <c r="F14" s="39" t="s">
        <v>38</v>
      </c>
    </row>
    <row r="15" spans="1:7" x14ac:dyDescent="0.35">
      <c r="A15" s="5"/>
      <c r="B15" s="41" t="s">
        <v>37</v>
      </c>
      <c r="C15" s="42">
        <v>0</v>
      </c>
      <c r="D15" s="43">
        <v>0</v>
      </c>
      <c r="E15" s="38">
        <f t="shared" ref="E15" si="2">C15*D15</f>
        <v>0</v>
      </c>
      <c r="F15" s="39"/>
    </row>
    <row r="16" spans="1:7" x14ac:dyDescent="0.35">
      <c r="A16" s="5"/>
      <c r="B16" s="41" t="s">
        <v>166</v>
      </c>
      <c r="C16" s="42">
        <v>0</v>
      </c>
      <c r="D16" s="43">
        <v>0</v>
      </c>
      <c r="E16" s="38">
        <f t="shared" si="1"/>
        <v>0</v>
      </c>
      <c r="F16" s="39"/>
    </row>
    <row r="17" spans="1:7" x14ac:dyDescent="0.35">
      <c r="A17" s="5"/>
      <c r="B17" s="41" t="s">
        <v>166</v>
      </c>
      <c r="C17" s="42">
        <v>0</v>
      </c>
      <c r="D17" s="43">
        <v>0</v>
      </c>
      <c r="E17" s="38">
        <f t="shared" si="0"/>
        <v>0</v>
      </c>
      <c r="F17" s="39"/>
    </row>
    <row r="18" spans="1:7" ht="13.9" thickBot="1" x14ac:dyDescent="0.4">
      <c r="A18" s="5"/>
      <c r="B18" s="136" t="s">
        <v>166</v>
      </c>
      <c r="C18" s="58">
        <v>0</v>
      </c>
      <c r="D18" s="59">
        <v>0</v>
      </c>
      <c r="E18" s="60">
        <f t="shared" si="0"/>
        <v>0</v>
      </c>
      <c r="F18" s="61"/>
      <c r="G18" s="35"/>
    </row>
    <row r="19" spans="1:7" ht="23.75" customHeight="1" thickTop="1" x14ac:dyDescent="0.4">
      <c r="A19" s="5"/>
      <c r="B19" s="55" t="s">
        <v>40</v>
      </c>
      <c r="C19" s="112"/>
      <c r="D19" s="113"/>
      <c r="E19" s="69">
        <f>SUM(E9:E18)</f>
        <v>22925</v>
      </c>
      <c r="F19" s="90"/>
      <c r="G19" s="35"/>
    </row>
    <row r="20" spans="1:7" s="70" customFormat="1" ht="25.25" customHeight="1" x14ac:dyDescent="0.35">
      <c r="B20" s="75" t="s">
        <v>9</v>
      </c>
      <c r="C20" s="76" t="s">
        <v>48</v>
      </c>
      <c r="D20" s="77" t="s">
        <v>49</v>
      </c>
      <c r="E20" s="78"/>
      <c r="F20" s="73"/>
      <c r="G20" s="74"/>
    </row>
    <row r="21" spans="1:7" x14ac:dyDescent="0.35">
      <c r="B21" s="36" t="s">
        <v>174</v>
      </c>
      <c r="C21" s="37">
        <v>80</v>
      </c>
      <c r="D21" s="38">
        <v>25</v>
      </c>
      <c r="E21" s="38">
        <f>C21*D21</f>
        <v>2000</v>
      </c>
      <c r="F21" s="39"/>
      <c r="G21" s="35" t="s">
        <v>58</v>
      </c>
    </row>
    <row r="22" spans="1:7" x14ac:dyDescent="0.35">
      <c r="B22" s="36" t="s">
        <v>175</v>
      </c>
      <c r="C22" s="37">
        <v>0</v>
      </c>
      <c r="D22" s="38">
        <v>0</v>
      </c>
      <c r="E22" s="38">
        <f t="shared" ref="E22:E28" si="3">C22*D22</f>
        <v>0</v>
      </c>
      <c r="F22" s="39"/>
      <c r="G22" s="35" t="s">
        <v>59</v>
      </c>
    </row>
    <row r="23" spans="1:7" x14ac:dyDescent="0.35">
      <c r="B23" s="36" t="s">
        <v>176</v>
      </c>
      <c r="C23" s="37">
        <v>0</v>
      </c>
      <c r="D23" s="38">
        <v>0</v>
      </c>
      <c r="E23" s="38">
        <f t="shared" si="3"/>
        <v>0</v>
      </c>
      <c r="F23" s="39"/>
      <c r="G23" s="35" t="s">
        <v>60</v>
      </c>
    </row>
    <row r="24" spans="1:7" x14ac:dyDescent="0.35">
      <c r="B24" s="36" t="s">
        <v>172</v>
      </c>
      <c r="C24" s="37">
        <v>0</v>
      </c>
      <c r="D24" s="38">
        <v>0</v>
      </c>
      <c r="E24" s="38">
        <f t="shared" ref="E24:E26" si="4">C24*D24</f>
        <v>0</v>
      </c>
      <c r="F24" s="94"/>
    </row>
    <row r="25" spans="1:7" x14ac:dyDescent="0.35">
      <c r="B25" s="36" t="s">
        <v>173</v>
      </c>
      <c r="C25" s="37">
        <v>0</v>
      </c>
      <c r="D25" s="38">
        <v>0</v>
      </c>
      <c r="E25" s="38">
        <f t="shared" ref="E25" si="5">C25*D25</f>
        <v>0</v>
      </c>
      <c r="F25" s="94"/>
      <c r="G25" s="35" t="s">
        <v>61</v>
      </c>
    </row>
    <row r="26" spans="1:7" x14ac:dyDescent="0.35">
      <c r="B26" s="41" t="s">
        <v>166</v>
      </c>
      <c r="C26" s="37">
        <v>0</v>
      </c>
      <c r="D26" s="38">
        <v>0</v>
      </c>
      <c r="E26" s="38">
        <f t="shared" si="4"/>
        <v>0</v>
      </c>
      <c r="F26" s="94"/>
      <c r="G26" s="35"/>
    </row>
    <row r="27" spans="1:7" x14ac:dyDescent="0.35">
      <c r="B27" s="41" t="s">
        <v>166</v>
      </c>
      <c r="C27" s="37">
        <v>0</v>
      </c>
      <c r="D27" s="38">
        <v>0</v>
      </c>
      <c r="E27" s="38">
        <f t="shared" si="3"/>
        <v>0</v>
      </c>
      <c r="F27" s="94"/>
      <c r="G27" s="35"/>
    </row>
    <row r="28" spans="1:7" ht="13.9" thickBot="1" x14ac:dyDescent="0.4">
      <c r="B28" s="136" t="s">
        <v>166</v>
      </c>
      <c r="C28" s="58">
        <v>0</v>
      </c>
      <c r="D28" s="59">
        <v>0</v>
      </c>
      <c r="E28" s="60">
        <f t="shared" si="3"/>
        <v>0</v>
      </c>
      <c r="F28" s="61"/>
      <c r="G28" s="35"/>
    </row>
    <row r="29" spans="1:7" ht="23.75" customHeight="1" thickTop="1" x14ac:dyDescent="0.4">
      <c r="B29" s="55" t="s">
        <v>40</v>
      </c>
      <c r="C29" s="112"/>
      <c r="D29" s="113"/>
      <c r="E29" s="69">
        <f>SUM(E21:E28)</f>
        <v>2000</v>
      </c>
      <c r="F29" s="57"/>
      <c r="G29" s="35"/>
    </row>
    <row r="30" spans="1:7" s="70" customFormat="1" ht="25.25" customHeight="1" x14ac:dyDescent="0.35">
      <c r="B30" s="75" t="s">
        <v>62</v>
      </c>
      <c r="C30" s="76" t="s">
        <v>48</v>
      </c>
      <c r="D30" s="77" t="s">
        <v>26</v>
      </c>
      <c r="E30" s="78"/>
      <c r="F30" s="73"/>
      <c r="G30" s="92"/>
    </row>
    <row r="31" spans="1:7" ht="14.25" customHeight="1" x14ac:dyDescent="0.35">
      <c r="B31" s="36" t="s">
        <v>63</v>
      </c>
      <c r="C31" s="37">
        <v>75</v>
      </c>
      <c r="D31" s="38">
        <v>45</v>
      </c>
      <c r="E31" s="38">
        <f>C31*D31</f>
        <v>3375</v>
      </c>
      <c r="F31" s="39" t="s">
        <v>64</v>
      </c>
      <c r="G31" s="35" t="s">
        <v>65</v>
      </c>
    </row>
    <row r="32" spans="1:7" x14ac:dyDescent="0.35">
      <c r="B32" s="36" t="s">
        <v>184</v>
      </c>
      <c r="C32" s="37">
        <v>0</v>
      </c>
      <c r="D32" s="38">
        <v>0</v>
      </c>
      <c r="E32" s="38">
        <f t="shared" ref="E32:E33" si="6">C32*D32</f>
        <v>0</v>
      </c>
      <c r="F32" s="94"/>
      <c r="G32" s="35" t="s">
        <v>66</v>
      </c>
    </row>
    <row r="33" spans="2:7" x14ac:dyDescent="0.35">
      <c r="B33" s="43" t="s">
        <v>185</v>
      </c>
      <c r="C33" s="109">
        <v>0</v>
      </c>
      <c r="D33" s="110">
        <v>0</v>
      </c>
      <c r="E33" s="38">
        <f t="shared" si="6"/>
        <v>0</v>
      </c>
      <c r="F33" s="97"/>
      <c r="G33" s="35" t="s">
        <v>67</v>
      </c>
    </row>
    <row r="34" spans="2:7" x14ac:dyDescent="0.35">
      <c r="B34" s="41" t="s">
        <v>166</v>
      </c>
      <c r="C34" s="37">
        <v>0</v>
      </c>
      <c r="D34" s="38">
        <v>0</v>
      </c>
      <c r="E34" s="38">
        <f t="shared" ref="E34:E36" si="7">C34*D34</f>
        <v>0</v>
      </c>
      <c r="F34" s="94"/>
      <c r="G34" s="35"/>
    </row>
    <row r="35" spans="2:7" x14ac:dyDescent="0.35">
      <c r="B35" s="41" t="s">
        <v>166</v>
      </c>
      <c r="C35" s="109">
        <v>0</v>
      </c>
      <c r="D35" s="110">
        <v>0</v>
      </c>
      <c r="E35" s="38">
        <f t="shared" si="7"/>
        <v>0</v>
      </c>
      <c r="F35" s="97"/>
      <c r="G35" s="35"/>
    </row>
    <row r="36" spans="2:7" ht="13.9" thickBot="1" x14ac:dyDescent="0.4">
      <c r="B36" s="136" t="s">
        <v>166</v>
      </c>
      <c r="C36" s="65">
        <v>0</v>
      </c>
      <c r="D36" s="60">
        <v>0</v>
      </c>
      <c r="E36" s="60">
        <f t="shared" si="7"/>
        <v>0</v>
      </c>
      <c r="F36" s="95"/>
      <c r="G36" s="35"/>
    </row>
    <row r="37" spans="2:7" ht="23.75" customHeight="1" thickTop="1" x14ac:dyDescent="0.4">
      <c r="B37" s="55" t="s">
        <v>40</v>
      </c>
      <c r="C37" s="112"/>
      <c r="D37" s="113"/>
      <c r="E37" s="69">
        <f>SUM(E31:E36)</f>
        <v>3375</v>
      </c>
      <c r="F37" s="96"/>
      <c r="G37" s="35"/>
    </row>
    <row r="38" spans="2:7" s="70" customFormat="1" ht="25.25" customHeight="1" x14ac:dyDescent="0.35">
      <c r="B38" s="75" t="s">
        <v>41</v>
      </c>
      <c r="C38" s="77" t="s">
        <v>42</v>
      </c>
      <c r="D38" s="77" t="s">
        <v>26</v>
      </c>
      <c r="E38" s="78"/>
      <c r="F38" s="73"/>
      <c r="G38" s="98"/>
    </row>
    <row r="39" spans="2:7" ht="14.75" customHeight="1" x14ac:dyDescent="0.35">
      <c r="B39" s="36" t="s">
        <v>43</v>
      </c>
      <c r="C39" s="37">
        <v>1000</v>
      </c>
      <c r="D39" s="38">
        <v>0.65</v>
      </c>
      <c r="E39" s="38">
        <f>C39*D39</f>
        <v>650</v>
      </c>
      <c r="F39" s="94"/>
      <c r="G39" s="35" t="s">
        <v>68</v>
      </c>
    </row>
    <row r="40" spans="2:7" ht="14.75" customHeight="1" x14ac:dyDescent="0.35">
      <c r="B40" s="36" t="s">
        <v>71</v>
      </c>
      <c r="C40" s="37">
        <v>2</v>
      </c>
      <c r="D40" s="38">
        <v>165</v>
      </c>
      <c r="E40" s="38">
        <f t="shared" ref="E40:E45" si="8">C40*D40</f>
        <v>330</v>
      </c>
      <c r="F40" s="94"/>
      <c r="G40" s="35"/>
    </row>
    <row r="41" spans="2:7" ht="14.75" customHeight="1" x14ac:dyDescent="0.35">
      <c r="B41" s="41" t="s">
        <v>70</v>
      </c>
      <c r="C41" s="37">
        <v>0</v>
      </c>
      <c r="D41" s="38">
        <v>0</v>
      </c>
      <c r="E41" s="38">
        <f t="shared" ref="E41:E42" si="9">C41*D41</f>
        <v>0</v>
      </c>
      <c r="F41" s="94"/>
      <c r="G41" s="35"/>
    </row>
    <row r="42" spans="2:7" ht="14.75" customHeight="1" x14ac:dyDescent="0.35">
      <c r="B42" s="36" t="s">
        <v>69</v>
      </c>
      <c r="C42" s="37">
        <v>4</v>
      </c>
      <c r="D42" s="38">
        <v>55</v>
      </c>
      <c r="E42" s="38">
        <f t="shared" si="9"/>
        <v>220</v>
      </c>
      <c r="F42" s="94"/>
      <c r="G42" s="35"/>
    </row>
    <row r="43" spans="2:7" ht="14.75" customHeight="1" x14ac:dyDescent="0.35">
      <c r="B43" s="41" t="s">
        <v>166</v>
      </c>
      <c r="C43" s="37">
        <v>0</v>
      </c>
      <c r="D43" s="38">
        <v>0</v>
      </c>
      <c r="E43" s="38">
        <f t="shared" ref="E43" si="10">C43*D43</f>
        <v>0</v>
      </c>
      <c r="F43" s="94"/>
      <c r="G43" s="35"/>
    </row>
    <row r="44" spans="2:7" ht="14.75" customHeight="1" x14ac:dyDescent="0.35">
      <c r="B44" s="41" t="s">
        <v>166</v>
      </c>
      <c r="C44" s="140">
        <v>0</v>
      </c>
      <c r="D44" s="56">
        <v>0</v>
      </c>
      <c r="E44" s="56">
        <f t="shared" si="8"/>
        <v>0</v>
      </c>
      <c r="F44" s="96"/>
      <c r="G44" s="35"/>
    </row>
    <row r="45" spans="2:7" ht="14.75" customHeight="1" thickBot="1" x14ac:dyDescent="0.4">
      <c r="B45" s="136" t="s">
        <v>166</v>
      </c>
      <c r="C45" s="65">
        <v>0</v>
      </c>
      <c r="D45" s="60">
        <v>0</v>
      </c>
      <c r="E45" s="60">
        <f t="shared" si="8"/>
        <v>0</v>
      </c>
      <c r="F45" s="95"/>
      <c r="G45" s="35"/>
    </row>
    <row r="46" spans="2:7" ht="23.75" customHeight="1" thickTop="1" x14ac:dyDescent="0.4">
      <c r="B46" s="55" t="s">
        <v>40</v>
      </c>
      <c r="C46" s="112"/>
      <c r="D46" s="113"/>
      <c r="E46" s="100">
        <f>SUM(E39:E45)</f>
        <v>1200</v>
      </c>
      <c r="F46" s="94"/>
      <c r="G46" s="35"/>
    </row>
    <row r="47" spans="2:7" s="70" customFormat="1" ht="25.25" customHeight="1" x14ac:dyDescent="0.35">
      <c r="B47" s="89" t="s">
        <v>13</v>
      </c>
      <c r="C47" s="76" t="s">
        <v>48</v>
      </c>
      <c r="D47" s="77" t="s">
        <v>49</v>
      </c>
      <c r="E47" s="78"/>
      <c r="F47" s="73"/>
      <c r="G47" s="92"/>
    </row>
    <row r="48" spans="2:7" ht="14.75" customHeight="1" x14ac:dyDescent="0.35">
      <c r="B48" s="36" t="s">
        <v>186</v>
      </c>
      <c r="C48" s="82">
        <v>8</v>
      </c>
      <c r="D48" s="38">
        <v>32</v>
      </c>
      <c r="E48" s="38">
        <f>C48*D48</f>
        <v>256</v>
      </c>
      <c r="F48" s="94" t="s">
        <v>207</v>
      </c>
      <c r="G48" s="35"/>
    </row>
    <row r="49" spans="1:7" ht="14.75" customHeight="1" x14ac:dyDescent="0.35">
      <c r="B49" s="41" t="s">
        <v>166</v>
      </c>
      <c r="C49" s="82">
        <v>0</v>
      </c>
      <c r="D49" s="38">
        <v>0</v>
      </c>
      <c r="E49" s="38">
        <f t="shared" ref="E49:E52" si="11">C49*D49</f>
        <v>0</v>
      </c>
      <c r="F49" s="94"/>
      <c r="G49" s="35"/>
    </row>
    <row r="50" spans="1:7" ht="14.75" customHeight="1" x14ac:dyDescent="0.35">
      <c r="B50" s="41" t="s">
        <v>166</v>
      </c>
      <c r="C50" s="82">
        <v>0</v>
      </c>
      <c r="D50" s="38">
        <v>0</v>
      </c>
      <c r="E50" s="38">
        <f t="shared" ref="E50" si="12">C50*D50</f>
        <v>0</v>
      </c>
      <c r="F50" s="94"/>
      <c r="G50" s="35"/>
    </row>
    <row r="51" spans="1:7" ht="14.75" customHeight="1" x14ac:dyDescent="0.35">
      <c r="B51" s="41" t="s">
        <v>166</v>
      </c>
      <c r="C51" s="82">
        <v>0</v>
      </c>
      <c r="D51" s="38">
        <v>0</v>
      </c>
      <c r="E51" s="38">
        <f t="shared" si="11"/>
        <v>0</v>
      </c>
      <c r="F51" s="94"/>
      <c r="G51" s="35"/>
    </row>
    <row r="52" spans="1:7" ht="14.75" customHeight="1" thickBot="1" x14ac:dyDescent="0.4">
      <c r="B52" s="136" t="s">
        <v>166</v>
      </c>
      <c r="C52" s="83">
        <v>0</v>
      </c>
      <c r="D52" s="60">
        <v>0</v>
      </c>
      <c r="E52" s="60">
        <f t="shared" si="11"/>
        <v>0</v>
      </c>
      <c r="F52" s="95"/>
      <c r="G52" s="35"/>
    </row>
    <row r="53" spans="1:7" ht="23.75" customHeight="1" thickTop="1" x14ac:dyDescent="0.4">
      <c r="B53" s="93" t="s">
        <v>40</v>
      </c>
      <c r="C53" s="112"/>
      <c r="D53" s="113"/>
      <c r="E53" s="69">
        <f>SUM(E48:E52)</f>
        <v>256</v>
      </c>
      <c r="F53" s="99"/>
      <c r="G53" s="35"/>
    </row>
    <row r="55" spans="1:7" ht="15" x14ac:dyDescent="0.4">
      <c r="C55" s="184" t="s">
        <v>14</v>
      </c>
      <c r="D55" s="184"/>
      <c r="E55" s="102">
        <f>SUM(E53,E46,E37,E29,E19)</f>
        <v>29756</v>
      </c>
    </row>
    <row r="59" spans="1:7" x14ac:dyDescent="0.35">
      <c r="A59" t="s">
        <v>50</v>
      </c>
    </row>
  </sheetData>
  <mergeCells count="4">
    <mergeCell ref="A1:G1"/>
    <mergeCell ref="B3:G3"/>
    <mergeCell ref="B5:G5"/>
    <mergeCell ref="C55:D55"/>
  </mergeCells>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7A7F-E1A6-48CC-A561-B9CC54CEF441}">
  <sheetPr>
    <tabColor theme="4"/>
    <pageSetUpPr fitToPage="1"/>
  </sheetPr>
  <dimension ref="A1:G71"/>
  <sheetViews>
    <sheetView zoomScale="90" zoomScaleNormal="90" workbookViewId="0">
      <pane ySplit="7" topLeftCell="A8" activePane="bottomLeft" state="frozen"/>
      <selection pane="bottomLeft" sqref="A1:G1"/>
    </sheetView>
  </sheetViews>
  <sheetFormatPr defaultColWidth="8.8125" defaultRowHeight="13.5" x14ac:dyDescent="0.35"/>
  <cols>
    <col min="1" max="1" width="13.6875" customWidth="1"/>
    <col min="2" max="2" width="31.8125" customWidth="1"/>
    <col min="3" max="3" width="10.3125" style="6" customWidth="1"/>
    <col min="4" max="4" width="9.6875" style="7" customWidth="1"/>
    <col min="5" max="5" width="12.6875" customWidth="1"/>
    <col min="6" max="6" width="44.6875" customWidth="1"/>
    <col min="7" max="7" width="56.6875" customWidth="1"/>
  </cols>
  <sheetData>
    <row r="1" spans="1:7" ht="32" customHeight="1" x14ac:dyDescent="0.35">
      <c r="A1" s="188" t="s">
        <v>72</v>
      </c>
      <c r="B1" s="188"/>
      <c r="C1" s="188"/>
      <c r="D1" s="188"/>
      <c r="E1" s="188"/>
      <c r="F1" s="188"/>
      <c r="G1" s="188"/>
    </row>
    <row r="3" spans="1:7" ht="32.75" customHeight="1" x14ac:dyDescent="0.4">
      <c r="A3" s="88" t="s">
        <v>5</v>
      </c>
      <c r="B3" s="186" t="s">
        <v>73</v>
      </c>
      <c r="C3" s="186"/>
      <c r="D3" s="186"/>
      <c r="E3" s="186"/>
      <c r="F3" s="186"/>
      <c r="G3" s="187"/>
    </row>
    <row r="4" spans="1:7" ht="13.9" x14ac:dyDescent="0.4">
      <c r="A4" s="4"/>
      <c r="B4" s="85"/>
      <c r="C4" s="86"/>
      <c r="D4" s="87"/>
      <c r="E4" s="85"/>
      <c r="F4" s="85"/>
      <c r="G4" s="85"/>
    </row>
    <row r="5" spans="1:7" ht="32.75" customHeight="1" x14ac:dyDescent="0.4">
      <c r="A5" s="33" t="s">
        <v>2</v>
      </c>
      <c r="B5" s="181" t="s">
        <v>183</v>
      </c>
      <c r="C5" s="181"/>
      <c r="D5" s="181"/>
      <c r="E5" s="181"/>
      <c r="F5" s="181"/>
      <c r="G5" s="182"/>
    </row>
    <row r="7" spans="1:7" ht="31.5" customHeight="1" x14ac:dyDescent="0.5">
      <c r="A7" s="22"/>
      <c r="B7" s="31" t="s">
        <v>22</v>
      </c>
      <c r="C7" s="32"/>
      <c r="D7" s="23"/>
      <c r="E7" s="24" t="s">
        <v>21</v>
      </c>
      <c r="F7" s="31" t="s">
        <v>23</v>
      </c>
      <c r="G7" s="24" t="s">
        <v>24</v>
      </c>
    </row>
    <row r="8" spans="1:7" ht="24.5" customHeight="1" x14ac:dyDescent="0.35">
      <c r="B8" s="75" t="s">
        <v>8</v>
      </c>
      <c r="C8" s="76" t="s">
        <v>25</v>
      </c>
      <c r="D8" s="77" t="s">
        <v>26</v>
      </c>
      <c r="E8" s="78"/>
      <c r="F8" s="73"/>
      <c r="G8" s="79"/>
    </row>
    <row r="9" spans="1:7" x14ac:dyDescent="0.35">
      <c r="A9" s="5"/>
      <c r="B9" s="36" t="s">
        <v>27</v>
      </c>
      <c r="C9" s="37">
        <v>25</v>
      </c>
      <c r="D9" s="38">
        <v>75</v>
      </c>
      <c r="E9" s="38">
        <f>C9*D9</f>
        <v>1875</v>
      </c>
      <c r="F9" s="39"/>
      <c r="G9" s="35" t="s">
        <v>74</v>
      </c>
    </row>
    <row r="10" spans="1:7" x14ac:dyDescent="0.35">
      <c r="A10" s="5"/>
      <c r="B10" s="36" t="s">
        <v>29</v>
      </c>
      <c r="C10" s="37">
        <v>15</v>
      </c>
      <c r="D10" s="38">
        <v>25</v>
      </c>
      <c r="E10" s="38">
        <f t="shared" ref="E10:E19" si="0">C10*D10</f>
        <v>375</v>
      </c>
      <c r="F10" s="39"/>
      <c r="G10" s="35" t="s">
        <v>75</v>
      </c>
    </row>
    <row r="11" spans="1:7" x14ac:dyDescent="0.35">
      <c r="A11" s="5"/>
      <c r="B11" s="40" t="s">
        <v>31</v>
      </c>
      <c r="C11" s="37">
        <v>40</v>
      </c>
      <c r="D11" s="38">
        <v>45</v>
      </c>
      <c r="E11" s="38">
        <f t="shared" si="0"/>
        <v>1800</v>
      </c>
      <c r="F11" s="39"/>
      <c r="G11" s="35" t="s">
        <v>76</v>
      </c>
    </row>
    <row r="12" spans="1:7" x14ac:dyDescent="0.35">
      <c r="A12" s="5"/>
      <c r="B12" s="36" t="s">
        <v>33</v>
      </c>
      <c r="C12" s="37">
        <v>10</v>
      </c>
      <c r="D12" s="38">
        <v>60</v>
      </c>
      <c r="E12" s="38">
        <f t="shared" ref="E12:E13" si="1">C12*D12</f>
        <v>600</v>
      </c>
      <c r="F12" s="39"/>
      <c r="G12" s="35" t="s">
        <v>57</v>
      </c>
    </row>
    <row r="13" spans="1:7" x14ac:dyDescent="0.35">
      <c r="A13" s="5"/>
      <c r="B13" s="36" t="s">
        <v>35</v>
      </c>
      <c r="C13" s="37">
        <v>40</v>
      </c>
      <c r="D13" s="38">
        <v>85</v>
      </c>
      <c r="E13" s="38">
        <f t="shared" si="1"/>
        <v>3400</v>
      </c>
      <c r="F13" s="39" t="s">
        <v>77</v>
      </c>
      <c r="G13" s="35" t="s">
        <v>78</v>
      </c>
    </row>
    <row r="14" spans="1:7" x14ac:dyDescent="0.35">
      <c r="A14" s="5"/>
      <c r="B14" s="41" t="s">
        <v>37</v>
      </c>
      <c r="C14" s="42">
        <v>0</v>
      </c>
      <c r="D14" s="43">
        <v>0</v>
      </c>
      <c r="E14" s="38">
        <f t="shared" si="0"/>
        <v>0</v>
      </c>
      <c r="F14" s="39"/>
      <c r="G14" s="35" t="s">
        <v>79</v>
      </c>
    </row>
    <row r="15" spans="1:7" x14ac:dyDescent="0.35">
      <c r="A15" s="5"/>
      <c r="B15" s="40" t="s">
        <v>37</v>
      </c>
      <c r="C15" s="42">
        <v>0</v>
      </c>
      <c r="D15" s="43">
        <v>0</v>
      </c>
      <c r="E15" s="38">
        <f t="shared" si="0"/>
        <v>0</v>
      </c>
      <c r="F15" s="39"/>
      <c r="G15" s="35" t="s">
        <v>80</v>
      </c>
    </row>
    <row r="16" spans="1:7" x14ac:dyDescent="0.35">
      <c r="A16" s="5"/>
      <c r="B16" s="40" t="s">
        <v>37</v>
      </c>
      <c r="C16" s="42">
        <v>0</v>
      </c>
      <c r="D16" s="43">
        <v>0</v>
      </c>
      <c r="E16" s="38">
        <f t="shared" si="0"/>
        <v>0</v>
      </c>
      <c r="F16" s="39"/>
      <c r="G16" s="35"/>
    </row>
    <row r="17" spans="1:7" x14ac:dyDescent="0.35">
      <c r="A17" s="5"/>
      <c r="B17" s="41" t="s">
        <v>166</v>
      </c>
      <c r="C17" s="42">
        <v>0</v>
      </c>
      <c r="D17" s="43">
        <v>0</v>
      </c>
      <c r="E17" s="38">
        <f t="shared" ref="E17" si="2">C17*D17</f>
        <v>0</v>
      </c>
      <c r="F17" s="39"/>
      <c r="G17" s="35"/>
    </row>
    <row r="18" spans="1:7" x14ac:dyDescent="0.35">
      <c r="A18" s="5"/>
      <c r="B18" s="41" t="s">
        <v>166</v>
      </c>
      <c r="C18" s="42">
        <v>0</v>
      </c>
      <c r="D18" s="43">
        <v>0</v>
      </c>
      <c r="E18" s="38">
        <f t="shared" ref="E18" si="3">C18*D18</f>
        <v>0</v>
      </c>
      <c r="F18" s="39"/>
      <c r="G18" s="35"/>
    </row>
    <row r="19" spans="1:7" ht="13.9" thickBot="1" x14ac:dyDescent="0.4">
      <c r="A19" s="5"/>
      <c r="B19" s="136" t="s">
        <v>166</v>
      </c>
      <c r="C19" s="58">
        <v>0</v>
      </c>
      <c r="D19" s="59">
        <v>0</v>
      </c>
      <c r="E19" s="60">
        <f t="shared" si="0"/>
        <v>0</v>
      </c>
      <c r="F19" s="61"/>
      <c r="G19" s="35"/>
    </row>
    <row r="20" spans="1:7" ht="20.75" customHeight="1" thickTop="1" x14ac:dyDescent="0.4">
      <c r="A20" s="5"/>
      <c r="B20" s="63" t="s">
        <v>40</v>
      </c>
      <c r="C20" s="112"/>
      <c r="D20" s="113"/>
      <c r="E20" s="69">
        <f>SUM(E9:E19)</f>
        <v>8050</v>
      </c>
      <c r="F20" s="57"/>
      <c r="G20" s="35"/>
    </row>
    <row r="21" spans="1:7" ht="24.5" customHeight="1" x14ac:dyDescent="0.35">
      <c r="B21" s="75" t="s">
        <v>9</v>
      </c>
      <c r="C21" s="76" t="s">
        <v>48</v>
      </c>
      <c r="D21" s="77" t="s">
        <v>49</v>
      </c>
      <c r="E21" s="78"/>
      <c r="F21" s="73"/>
      <c r="G21" s="74"/>
    </row>
    <row r="22" spans="1:7" x14ac:dyDescent="0.35">
      <c r="B22" s="36" t="s">
        <v>174</v>
      </c>
      <c r="C22" s="37">
        <v>0</v>
      </c>
      <c r="D22" s="38">
        <v>0</v>
      </c>
      <c r="E22" s="38">
        <f>D22*C22</f>
        <v>0</v>
      </c>
      <c r="F22" s="39"/>
      <c r="G22" s="35"/>
    </row>
    <row r="23" spans="1:7" x14ac:dyDescent="0.35">
      <c r="B23" s="36" t="s">
        <v>175</v>
      </c>
      <c r="C23" s="37">
        <v>500</v>
      </c>
      <c r="D23" s="38">
        <v>0.25</v>
      </c>
      <c r="E23" s="38">
        <f t="shared" ref="E23:E29" si="4">D23*C23</f>
        <v>125</v>
      </c>
      <c r="F23" s="39"/>
      <c r="G23" s="35"/>
    </row>
    <row r="24" spans="1:7" x14ac:dyDescent="0.35">
      <c r="B24" s="36" t="s">
        <v>176</v>
      </c>
      <c r="C24" s="37">
        <v>0</v>
      </c>
      <c r="D24" s="38">
        <v>0</v>
      </c>
      <c r="E24" s="38">
        <f t="shared" si="4"/>
        <v>0</v>
      </c>
      <c r="F24" s="39"/>
      <c r="G24" s="35" t="s">
        <v>82</v>
      </c>
    </row>
    <row r="25" spans="1:7" x14ac:dyDescent="0.35">
      <c r="B25" s="36" t="s">
        <v>172</v>
      </c>
      <c r="C25" s="37">
        <v>0</v>
      </c>
      <c r="D25" s="38">
        <v>0</v>
      </c>
      <c r="E25" s="38">
        <f t="shared" ref="E25" si="5">D25*C25</f>
        <v>0</v>
      </c>
      <c r="F25" s="94"/>
    </row>
    <row r="26" spans="1:7" x14ac:dyDescent="0.35">
      <c r="B26" s="36" t="s">
        <v>173</v>
      </c>
      <c r="C26" s="37">
        <v>0</v>
      </c>
      <c r="D26" s="38">
        <v>0</v>
      </c>
      <c r="E26" s="38">
        <f t="shared" ref="E26:E27" si="6">C26*D26</f>
        <v>0</v>
      </c>
      <c r="F26" s="94"/>
      <c r="G26" s="35" t="s">
        <v>83</v>
      </c>
    </row>
    <row r="27" spans="1:7" x14ac:dyDescent="0.35">
      <c r="B27" s="41" t="s">
        <v>166</v>
      </c>
      <c r="C27" s="37">
        <v>0</v>
      </c>
      <c r="D27" s="38">
        <v>0</v>
      </c>
      <c r="E27" s="38">
        <f t="shared" si="6"/>
        <v>0</v>
      </c>
      <c r="F27" s="94"/>
      <c r="G27" s="35"/>
    </row>
    <row r="28" spans="1:7" x14ac:dyDescent="0.35">
      <c r="B28" s="41" t="s">
        <v>166</v>
      </c>
      <c r="C28" s="37">
        <v>0</v>
      </c>
      <c r="D28" s="38">
        <v>0</v>
      </c>
      <c r="E28" s="38">
        <f t="shared" si="4"/>
        <v>0</v>
      </c>
      <c r="F28" s="94"/>
      <c r="G28" s="35"/>
    </row>
    <row r="29" spans="1:7" ht="13.9" thickBot="1" x14ac:dyDescent="0.4">
      <c r="B29" s="136" t="s">
        <v>166</v>
      </c>
      <c r="C29" s="58">
        <v>0</v>
      </c>
      <c r="D29" s="59">
        <v>0</v>
      </c>
      <c r="E29" s="60">
        <f t="shared" si="4"/>
        <v>0</v>
      </c>
      <c r="F29" s="61"/>
      <c r="G29" s="35"/>
    </row>
    <row r="30" spans="1:7" ht="20.75" customHeight="1" thickTop="1" x14ac:dyDescent="0.4">
      <c r="B30" s="55" t="s">
        <v>40</v>
      </c>
      <c r="C30" s="112"/>
      <c r="D30" s="113"/>
      <c r="E30" s="69">
        <f>SUM(E22:E29)</f>
        <v>125</v>
      </c>
      <c r="F30" s="57"/>
      <c r="G30" s="35"/>
    </row>
    <row r="31" spans="1:7" ht="24.5" customHeight="1" x14ac:dyDescent="0.35">
      <c r="B31" s="75" t="s">
        <v>84</v>
      </c>
      <c r="C31" s="76" t="s">
        <v>48</v>
      </c>
      <c r="D31" s="77" t="s">
        <v>26</v>
      </c>
      <c r="E31" s="78"/>
      <c r="F31" s="73"/>
      <c r="G31" s="74"/>
    </row>
    <row r="32" spans="1:7" x14ac:dyDescent="0.35">
      <c r="B32" s="36" t="s">
        <v>63</v>
      </c>
      <c r="C32" s="37">
        <v>120</v>
      </c>
      <c r="D32" s="38">
        <v>60</v>
      </c>
      <c r="E32" s="38">
        <f t="shared" ref="E32:E33" si="7">C32*D32</f>
        <v>7200</v>
      </c>
      <c r="F32" s="39" t="s">
        <v>86</v>
      </c>
      <c r="G32" s="35" t="s">
        <v>87</v>
      </c>
    </row>
    <row r="33" spans="2:7" x14ac:dyDescent="0.35">
      <c r="B33" s="36" t="s">
        <v>184</v>
      </c>
      <c r="C33" s="37">
        <v>0</v>
      </c>
      <c r="D33" s="38">
        <v>0</v>
      </c>
      <c r="E33" s="38">
        <f t="shared" si="7"/>
        <v>0</v>
      </c>
      <c r="F33" s="106"/>
      <c r="G33" s="35" t="s">
        <v>66</v>
      </c>
    </row>
    <row r="34" spans="2:7" x14ac:dyDescent="0.35">
      <c r="B34" s="43" t="s">
        <v>185</v>
      </c>
      <c r="C34" s="37">
        <v>0</v>
      </c>
      <c r="D34" s="38">
        <v>0</v>
      </c>
      <c r="E34" s="38">
        <f>C34*D34</f>
        <v>0</v>
      </c>
      <c r="G34" s="35" t="s">
        <v>66</v>
      </c>
    </row>
    <row r="35" spans="2:7" x14ac:dyDescent="0.35">
      <c r="B35" s="41" t="s">
        <v>166</v>
      </c>
      <c r="C35" s="37">
        <v>0</v>
      </c>
      <c r="D35" s="38">
        <v>0</v>
      </c>
      <c r="E35" s="38">
        <f t="shared" ref="E35" si="8">C35*D35</f>
        <v>0</v>
      </c>
      <c r="F35" s="106"/>
      <c r="G35" s="35"/>
    </row>
    <row r="36" spans="2:7" x14ac:dyDescent="0.35">
      <c r="B36" s="41" t="s">
        <v>166</v>
      </c>
      <c r="C36" s="37">
        <v>0</v>
      </c>
      <c r="D36" s="38">
        <v>0</v>
      </c>
      <c r="E36" s="38">
        <f t="shared" ref="E36:E37" si="9">C36*D36</f>
        <v>0</v>
      </c>
      <c r="F36" s="106"/>
      <c r="G36" s="35"/>
    </row>
    <row r="37" spans="2:7" ht="13.9" thickBot="1" x14ac:dyDescent="0.4">
      <c r="B37" s="136" t="s">
        <v>166</v>
      </c>
      <c r="C37" s="58">
        <v>0</v>
      </c>
      <c r="D37" s="59">
        <v>0</v>
      </c>
      <c r="E37" s="60">
        <f t="shared" si="9"/>
        <v>0</v>
      </c>
      <c r="F37" s="61"/>
      <c r="G37" s="35"/>
    </row>
    <row r="38" spans="2:7" ht="20.75" customHeight="1" thickTop="1" x14ac:dyDescent="0.4">
      <c r="B38" s="55" t="s">
        <v>40</v>
      </c>
      <c r="C38" s="112"/>
      <c r="D38" s="113"/>
      <c r="E38" s="69">
        <f>SUM(E34:E37)</f>
        <v>0</v>
      </c>
      <c r="F38" s="57"/>
      <c r="G38" s="35"/>
    </row>
    <row r="39" spans="2:7" ht="24.5" customHeight="1" x14ac:dyDescent="0.35">
      <c r="B39" s="75" t="s">
        <v>88</v>
      </c>
      <c r="C39" s="76" t="s">
        <v>48</v>
      </c>
      <c r="D39" s="77" t="s">
        <v>26</v>
      </c>
      <c r="E39" s="78"/>
      <c r="F39" s="73"/>
      <c r="G39" s="74"/>
    </row>
    <row r="40" spans="2:7" ht="15.5" customHeight="1" x14ac:dyDescent="0.35">
      <c r="B40" s="36" t="s">
        <v>85</v>
      </c>
      <c r="C40" s="37">
        <v>40</v>
      </c>
      <c r="D40" s="38">
        <v>60</v>
      </c>
      <c r="E40" s="38">
        <f t="shared" ref="E40:E41" si="10">C40*D40</f>
        <v>2400</v>
      </c>
      <c r="F40" s="39" t="s">
        <v>89</v>
      </c>
      <c r="G40" s="35" t="s">
        <v>87</v>
      </c>
    </row>
    <row r="41" spans="2:7" x14ac:dyDescent="0.35">
      <c r="B41" s="36" t="s">
        <v>184</v>
      </c>
      <c r="C41" s="37">
        <v>0</v>
      </c>
      <c r="D41" s="38">
        <v>0</v>
      </c>
      <c r="E41" s="38">
        <f t="shared" si="10"/>
        <v>0</v>
      </c>
      <c r="F41" s="106"/>
      <c r="G41" s="35" t="s">
        <v>66</v>
      </c>
    </row>
    <row r="42" spans="2:7" x14ac:dyDescent="0.35">
      <c r="B42" s="43" t="s">
        <v>185</v>
      </c>
      <c r="C42" s="37">
        <v>0</v>
      </c>
      <c r="D42" s="38">
        <v>0</v>
      </c>
      <c r="E42" s="38">
        <f>C42*D42</f>
        <v>0</v>
      </c>
      <c r="F42" s="106"/>
      <c r="G42" s="35" t="s">
        <v>66</v>
      </c>
    </row>
    <row r="43" spans="2:7" x14ac:dyDescent="0.35">
      <c r="B43" s="41" t="s">
        <v>166</v>
      </c>
      <c r="C43" s="37">
        <v>0</v>
      </c>
      <c r="D43" s="38">
        <v>0</v>
      </c>
      <c r="E43" s="38">
        <f t="shared" ref="E43" si="11">C43*D43</f>
        <v>0</v>
      </c>
      <c r="F43" s="106"/>
      <c r="G43" s="35"/>
    </row>
    <row r="44" spans="2:7" x14ac:dyDescent="0.35">
      <c r="B44" s="41" t="s">
        <v>166</v>
      </c>
      <c r="C44" s="37">
        <v>0</v>
      </c>
      <c r="D44" s="38">
        <v>0</v>
      </c>
      <c r="E44" s="38">
        <f t="shared" ref="E44:E45" si="12">C44*D44</f>
        <v>0</v>
      </c>
      <c r="F44" s="106"/>
      <c r="G44" s="35"/>
    </row>
    <row r="45" spans="2:7" ht="13.9" thickBot="1" x14ac:dyDescent="0.4">
      <c r="B45" s="136" t="s">
        <v>166</v>
      </c>
      <c r="C45" s="58">
        <v>0</v>
      </c>
      <c r="D45" s="59">
        <v>0</v>
      </c>
      <c r="E45" s="60">
        <f t="shared" si="12"/>
        <v>0</v>
      </c>
      <c r="F45" s="61"/>
      <c r="G45" s="35"/>
    </row>
    <row r="46" spans="2:7" ht="20.75" customHeight="1" thickTop="1" x14ac:dyDescent="0.4">
      <c r="B46" s="55" t="s">
        <v>40</v>
      </c>
      <c r="C46" s="112"/>
      <c r="D46" s="113"/>
      <c r="E46" s="69">
        <f>SUM(E42:E45)</f>
        <v>0</v>
      </c>
      <c r="F46" s="57"/>
      <c r="G46" s="35"/>
    </row>
    <row r="47" spans="2:7" ht="23.75" customHeight="1" x14ac:dyDescent="0.35">
      <c r="B47" s="75" t="s">
        <v>90</v>
      </c>
      <c r="C47" s="76" t="s">
        <v>48</v>
      </c>
      <c r="D47" s="77" t="s">
        <v>26</v>
      </c>
      <c r="E47" s="78"/>
      <c r="F47" s="73"/>
      <c r="G47" s="74"/>
    </row>
    <row r="48" spans="2:7" ht="14.75" customHeight="1" x14ac:dyDescent="0.35">
      <c r="B48" s="36" t="s">
        <v>85</v>
      </c>
      <c r="C48" s="37">
        <v>36</v>
      </c>
      <c r="D48" s="38">
        <v>60</v>
      </c>
      <c r="E48" s="38">
        <f>C48*D48</f>
        <v>2160</v>
      </c>
      <c r="F48" s="39" t="s">
        <v>91</v>
      </c>
      <c r="G48" s="35" t="s">
        <v>87</v>
      </c>
    </row>
    <row r="49" spans="2:7" ht="14.75" customHeight="1" x14ac:dyDescent="0.35">
      <c r="B49" s="36" t="s">
        <v>184</v>
      </c>
      <c r="C49" s="37">
        <v>0</v>
      </c>
      <c r="D49" s="38">
        <v>0</v>
      </c>
      <c r="E49" s="38">
        <f t="shared" ref="E49:E51" si="13">C49*D49</f>
        <v>0</v>
      </c>
      <c r="F49" s="106"/>
      <c r="G49" s="35" t="s">
        <v>92</v>
      </c>
    </row>
    <row r="50" spans="2:7" ht="14.75" customHeight="1" x14ac:dyDescent="0.35">
      <c r="B50" s="43" t="s">
        <v>185</v>
      </c>
      <c r="C50" s="37">
        <v>0</v>
      </c>
      <c r="D50" s="38">
        <v>0</v>
      </c>
      <c r="E50" s="38">
        <f t="shared" si="13"/>
        <v>0</v>
      </c>
      <c r="F50" s="106"/>
      <c r="G50" s="35" t="s">
        <v>92</v>
      </c>
    </row>
    <row r="51" spans="2:7" ht="14.75" customHeight="1" x14ac:dyDescent="0.35">
      <c r="B51" s="41" t="s">
        <v>166</v>
      </c>
      <c r="C51" s="37">
        <v>0</v>
      </c>
      <c r="D51" s="38">
        <v>0</v>
      </c>
      <c r="E51" s="38">
        <f t="shared" si="13"/>
        <v>0</v>
      </c>
      <c r="F51" s="106"/>
      <c r="G51" s="35"/>
    </row>
    <row r="52" spans="2:7" ht="14.75" customHeight="1" x14ac:dyDescent="0.35">
      <c r="B52" s="41" t="s">
        <v>166</v>
      </c>
      <c r="C52" s="37">
        <v>0</v>
      </c>
      <c r="D52" s="38">
        <v>0</v>
      </c>
      <c r="E52" s="38">
        <f t="shared" ref="E52:E53" si="14">C52*D52</f>
        <v>0</v>
      </c>
      <c r="F52" s="106"/>
      <c r="G52" s="35"/>
    </row>
    <row r="53" spans="2:7" ht="14.75" customHeight="1" thickBot="1" x14ac:dyDescent="0.4">
      <c r="B53" s="136" t="s">
        <v>166</v>
      </c>
      <c r="C53" s="37">
        <v>0</v>
      </c>
      <c r="D53" s="38">
        <v>0</v>
      </c>
      <c r="E53" s="60">
        <f t="shared" si="14"/>
        <v>0</v>
      </c>
      <c r="F53" s="61"/>
      <c r="G53" s="35"/>
    </row>
    <row r="54" spans="2:7" ht="20.75" customHeight="1" thickTop="1" x14ac:dyDescent="0.4">
      <c r="B54" s="55" t="s">
        <v>40</v>
      </c>
      <c r="C54" s="112"/>
      <c r="D54" s="113"/>
      <c r="E54" s="69">
        <f>SUM(E48:E53)</f>
        <v>2160</v>
      </c>
      <c r="F54" s="57"/>
      <c r="G54" s="35"/>
    </row>
    <row r="55" spans="2:7" ht="24.5" customHeight="1" x14ac:dyDescent="0.35">
      <c r="B55" s="75" t="s">
        <v>41</v>
      </c>
      <c r="C55" s="68" t="s">
        <v>42</v>
      </c>
      <c r="D55" s="71" t="s">
        <v>26</v>
      </c>
      <c r="E55" s="78"/>
      <c r="F55" s="73"/>
      <c r="G55" s="74"/>
    </row>
    <row r="56" spans="2:7" ht="14.75" customHeight="1" x14ac:dyDescent="0.35">
      <c r="B56" s="50" t="s">
        <v>43</v>
      </c>
      <c r="C56" s="37">
        <v>350</v>
      </c>
      <c r="D56" s="38">
        <v>0.65</v>
      </c>
      <c r="E56" s="38">
        <f>C56*D56</f>
        <v>227.5</v>
      </c>
      <c r="F56" s="39"/>
      <c r="G56" s="35" t="s">
        <v>93</v>
      </c>
    </row>
    <row r="57" spans="2:7" ht="14.75" customHeight="1" x14ac:dyDescent="0.35">
      <c r="B57" s="51" t="s">
        <v>69</v>
      </c>
      <c r="C57" s="37">
        <v>7</v>
      </c>
      <c r="D57" s="38">
        <v>55</v>
      </c>
      <c r="E57" s="38">
        <f>C57*D57</f>
        <v>385</v>
      </c>
      <c r="F57" s="106"/>
      <c r="G57" s="35"/>
    </row>
    <row r="58" spans="2:7" ht="14.75" customHeight="1" x14ac:dyDescent="0.35">
      <c r="B58" s="51" t="s">
        <v>71</v>
      </c>
      <c r="C58" s="37">
        <v>0</v>
      </c>
      <c r="D58" s="38">
        <v>0</v>
      </c>
      <c r="E58" s="38">
        <f t="shared" ref="E58:E62" si="15">C58*D58</f>
        <v>0</v>
      </c>
      <c r="F58" s="106"/>
      <c r="G58" s="35"/>
    </row>
    <row r="59" spans="2:7" ht="14.75" customHeight="1" x14ac:dyDescent="0.35">
      <c r="B59" s="51" t="s">
        <v>70</v>
      </c>
      <c r="C59" s="37">
        <v>0</v>
      </c>
      <c r="D59" s="38">
        <v>0</v>
      </c>
      <c r="E59" s="38">
        <f t="shared" si="15"/>
        <v>0</v>
      </c>
      <c r="F59" s="111"/>
      <c r="G59" s="35"/>
    </row>
    <row r="60" spans="2:7" ht="14.75" customHeight="1" x14ac:dyDescent="0.35">
      <c r="B60" s="41" t="s">
        <v>166</v>
      </c>
      <c r="C60" s="37">
        <v>0</v>
      </c>
      <c r="D60" s="38">
        <v>0</v>
      </c>
      <c r="E60" s="38">
        <f t="shared" si="15"/>
        <v>0</v>
      </c>
      <c r="F60" s="111"/>
      <c r="G60" s="35"/>
    </row>
    <row r="61" spans="2:7" ht="14.75" customHeight="1" x14ac:dyDescent="0.35">
      <c r="B61" s="41" t="s">
        <v>166</v>
      </c>
      <c r="C61" s="37">
        <v>0</v>
      </c>
      <c r="D61" s="38">
        <v>0</v>
      </c>
      <c r="E61" s="38">
        <f t="shared" si="15"/>
        <v>0</v>
      </c>
      <c r="F61" s="111"/>
      <c r="G61" s="35"/>
    </row>
    <row r="62" spans="2:7" ht="14.75" customHeight="1" thickBot="1" x14ac:dyDescent="0.4">
      <c r="B62" s="136" t="s">
        <v>166</v>
      </c>
      <c r="C62" s="58">
        <v>0</v>
      </c>
      <c r="D62" s="38">
        <v>0</v>
      </c>
      <c r="E62" s="60">
        <f t="shared" si="15"/>
        <v>0</v>
      </c>
      <c r="F62" s="61"/>
      <c r="G62" s="35"/>
    </row>
    <row r="63" spans="2:7" ht="20.75" customHeight="1" thickTop="1" x14ac:dyDescent="0.4">
      <c r="B63" s="55" t="s">
        <v>40</v>
      </c>
      <c r="C63" s="112"/>
      <c r="D63" s="113"/>
      <c r="E63" s="69">
        <f>SUM(E56:E62)</f>
        <v>612.5</v>
      </c>
      <c r="F63" s="57"/>
      <c r="G63" s="35"/>
    </row>
    <row r="64" spans="2:7" ht="24.5" customHeight="1" x14ac:dyDescent="0.35">
      <c r="B64" s="67" t="s">
        <v>13</v>
      </c>
      <c r="C64" s="76" t="s">
        <v>48</v>
      </c>
      <c r="D64" s="77" t="s">
        <v>49</v>
      </c>
      <c r="E64" s="162"/>
      <c r="F64" s="163"/>
      <c r="G64" s="91"/>
    </row>
    <row r="65" spans="2:7" ht="14.75" customHeight="1" x14ac:dyDescent="0.35">
      <c r="B65" s="36" t="s">
        <v>187</v>
      </c>
      <c r="C65" s="82">
        <v>500</v>
      </c>
      <c r="D65" s="38">
        <v>3.15</v>
      </c>
      <c r="E65" s="38">
        <f>D65*C65</f>
        <v>1575</v>
      </c>
      <c r="F65" s="106"/>
      <c r="G65" s="35"/>
    </row>
    <row r="66" spans="2:7" ht="14.75" customHeight="1" x14ac:dyDescent="0.35">
      <c r="B66" s="41" t="s">
        <v>166</v>
      </c>
      <c r="C66" s="82">
        <v>0</v>
      </c>
      <c r="D66" s="38">
        <v>0</v>
      </c>
      <c r="E66" s="38">
        <f t="shared" ref="E66:E68" si="16">D66*C66</f>
        <v>0</v>
      </c>
      <c r="F66" s="106"/>
      <c r="G66" s="35"/>
    </row>
    <row r="67" spans="2:7" ht="14.75" customHeight="1" x14ac:dyDescent="0.35">
      <c r="B67" s="41" t="s">
        <v>166</v>
      </c>
      <c r="C67" s="82">
        <v>0</v>
      </c>
      <c r="D67" s="38">
        <v>0</v>
      </c>
      <c r="E67" s="38">
        <f t="shared" si="16"/>
        <v>0</v>
      </c>
      <c r="F67" s="106"/>
      <c r="G67" s="35"/>
    </row>
    <row r="68" spans="2:7" ht="14.75" customHeight="1" thickBot="1" x14ac:dyDescent="0.4">
      <c r="B68" s="136" t="s">
        <v>166</v>
      </c>
      <c r="C68" s="65">
        <v>0</v>
      </c>
      <c r="D68" s="59">
        <v>0</v>
      </c>
      <c r="E68" s="60">
        <f t="shared" si="16"/>
        <v>0</v>
      </c>
      <c r="F68" s="61"/>
      <c r="G68" s="35"/>
    </row>
    <row r="69" spans="2:7" ht="20.75" customHeight="1" thickTop="1" x14ac:dyDescent="0.4">
      <c r="B69" s="93" t="s">
        <v>40</v>
      </c>
      <c r="C69" s="112"/>
      <c r="D69" s="113"/>
      <c r="E69" s="69">
        <f>SUM(E65:E68)</f>
        <v>1575</v>
      </c>
      <c r="F69" s="57"/>
      <c r="G69" s="35"/>
    </row>
    <row r="71" spans="2:7" ht="15" x14ac:dyDescent="0.4">
      <c r="C71" s="184" t="s">
        <v>14</v>
      </c>
      <c r="D71" s="184"/>
      <c r="E71" s="102">
        <f>SUM(E69,E63,E54,E46,E38,E30,E20)</f>
        <v>12522.5</v>
      </c>
    </row>
  </sheetData>
  <mergeCells count="4">
    <mergeCell ref="A1:G1"/>
    <mergeCell ref="B3:G3"/>
    <mergeCell ref="B5:G5"/>
    <mergeCell ref="C71:D71"/>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D1B6-BDF2-4F40-B7EE-5ABAD812796A}">
  <sheetPr>
    <tabColor rgb="FFFFFF99"/>
    <pageSetUpPr fitToPage="1"/>
  </sheetPr>
  <dimension ref="A1:G70"/>
  <sheetViews>
    <sheetView workbookViewId="0">
      <pane ySplit="7" topLeftCell="A8" activePane="bottomLeft" state="frozen"/>
      <selection pane="bottomLeft" sqref="A1:G1"/>
    </sheetView>
  </sheetViews>
  <sheetFormatPr defaultColWidth="8.8125" defaultRowHeight="13.5" x14ac:dyDescent="0.35"/>
  <cols>
    <col min="1" max="1" width="13.1875" customWidth="1"/>
    <col min="2" max="2" width="30.6875" customWidth="1"/>
    <col min="3" max="3" width="9.1875" style="6" customWidth="1"/>
    <col min="4" max="4" width="9.1875" style="7" customWidth="1"/>
    <col min="5" max="5" width="11.5" customWidth="1"/>
    <col min="6" max="6" width="44.6875" customWidth="1"/>
    <col min="7" max="7" width="63" customWidth="1"/>
  </cols>
  <sheetData>
    <row r="1" spans="1:7" ht="32" customHeight="1" x14ac:dyDescent="0.35">
      <c r="A1" s="189" t="s">
        <v>18</v>
      </c>
      <c r="B1" s="189"/>
      <c r="C1" s="189"/>
      <c r="D1" s="189"/>
      <c r="E1" s="189"/>
      <c r="F1" s="189"/>
      <c r="G1" s="189"/>
    </row>
    <row r="3" spans="1:7" ht="30" customHeight="1" x14ac:dyDescent="0.4">
      <c r="A3" s="88" t="s">
        <v>5</v>
      </c>
      <c r="B3" s="186" t="s">
        <v>94</v>
      </c>
      <c r="C3" s="186"/>
      <c r="D3" s="186"/>
      <c r="E3" s="186"/>
      <c r="F3" s="186"/>
      <c r="G3" s="187"/>
    </row>
    <row r="4" spans="1:7" ht="13.9" x14ac:dyDescent="0.4">
      <c r="A4" s="4"/>
      <c r="B4" s="85"/>
      <c r="C4" s="86"/>
      <c r="D4" s="87"/>
      <c r="E4" s="85"/>
      <c r="F4" s="85"/>
      <c r="G4" s="85"/>
    </row>
    <row r="5" spans="1:7" ht="30" customHeight="1" x14ac:dyDescent="0.4">
      <c r="A5" s="33" t="s">
        <v>2</v>
      </c>
      <c r="B5" s="181" t="s">
        <v>183</v>
      </c>
      <c r="C5" s="181"/>
      <c r="D5" s="181"/>
      <c r="E5" s="181"/>
      <c r="F5" s="181"/>
      <c r="G5" s="182"/>
    </row>
    <row r="7" spans="1:7" ht="28.5" customHeight="1" x14ac:dyDescent="0.5">
      <c r="A7" s="22"/>
      <c r="B7" s="31" t="s">
        <v>22</v>
      </c>
      <c r="C7" s="32"/>
      <c r="D7" s="23"/>
      <c r="E7" s="24" t="s">
        <v>21</v>
      </c>
      <c r="F7" s="31" t="s">
        <v>23</v>
      </c>
      <c r="G7" s="24" t="s">
        <v>24</v>
      </c>
    </row>
    <row r="8" spans="1:7" ht="29" customHeight="1" x14ac:dyDescent="0.35">
      <c r="B8" s="75" t="s">
        <v>8</v>
      </c>
      <c r="C8" s="76" t="s">
        <v>25</v>
      </c>
      <c r="D8" s="77" t="s">
        <v>26</v>
      </c>
      <c r="E8" s="78"/>
      <c r="F8" s="73"/>
      <c r="G8" s="79"/>
    </row>
    <row r="9" spans="1:7" x14ac:dyDescent="0.35">
      <c r="A9" s="5"/>
      <c r="B9" s="36" t="s">
        <v>27</v>
      </c>
      <c r="C9" s="37">
        <v>40</v>
      </c>
      <c r="D9" s="43">
        <v>55</v>
      </c>
      <c r="E9" s="38">
        <f>C9*D9</f>
        <v>2200</v>
      </c>
      <c r="F9" s="39"/>
      <c r="G9" s="35" t="s">
        <v>95</v>
      </c>
    </row>
    <row r="10" spans="1:7" x14ac:dyDescent="0.35">
      <c r="A10" s="5"/>
      <c r="B10" s="36" t="s">
        <v>96</v>
      </c>
      <c r="C10" s="37">
        <v>40</v>
      </c>
      <c r="D10" s="43">
        <v>25</v>
      </c>
      <c r="E10" s="38">
        <f t="shared" ref="E10:E18" si="0">C10*D10</f>
        <v>1000</v>
      </c>
      <c r="F10" s="39"/>
      <c r="G10" s="35" t="s">
        <v>97</v>
      </c>
    </row>
    <row r="11" spans="1:7" x14ac:dyDescent="0.35">
      <c r="A11" s="5"/>
      <c r="B11" s="40" t="s">
        <v>31</v>
      </c>
      <c r="C11" s="37">
        <v>100</v>
      </c>
      <c r="D11" s="43">
        <v>45</v>
      </c>
      <c r="E11" s="38">
        <f t="shared" si="0"/>
        <v>4500</v>
      </c>
      <c r="F11" s="39"/>
      <c r="G11" s="35" t="s">
        <v>98</v>
      </c>
    </row>
    <row r="12" spans="1:7" x14ac:dyDescent="0.35">
      <c r="A12" s="5"/>
      <c r="B12" s="36" t="s">
        <v>33</v>
      </c>
      <c r="C12" s="37">
        <v>0</v>
      </c>
      <c r="D12" s="43">
        <v>0</v>
      </c>
      <c r="E12" s="38">
        <f t="shared" si="0"/>
        <v>0</v>
      </c>
      <c r="F12" s="39"/>
      <c r="G12" s="35"/>
    </row>
    <row r="13" spans="1:7" x14ac:dyDescent="0.35">
      <c r="A13" s="5"/>
      <c r="B13" s="36" t="s">
        <v>35</v>
      </c>
      <c r="C13" s="37">
        <v>160</v>
      </c>
      <c r="D13" s="43">
        <v>65</v>
      </c>
      <c r="E13" s="38">
        <f t="shared" si="0"/>
        <v>10400</v>
      </c>
      <c r="F13" s="39"/>
      <c r="G13" s="35" t="s">
        <v>99</v>
      </c>
    </row>
    <row r="14" spans="1:7" x14ac:dyDescent="0.35">
      <c r="A14" s="5"/>
      <c r="B14" s="41" t="s">
        <v>37</v>
      </c>
      <c r="C14" s="37">
        <v>200</v>
      </c>
      <c r="D14" s="43">
        <v>85</v>
      </c>
      <c r="E14" s="38">
        <f t="shared" si="0"/>
        <v>17000</v>
      </c>
      <c r="F14" s="39" t="s">
        <v>100</v>
      </c>
      <c r="G14" s="35" t="s">
        <v>101</v>
      </c>
    </row>
    <row r="15" spans="1:7" x14ac:dyDescent="0.35">
      <c r="A15" s="5"/>
      <c r="B15" s="40" t="s">
        <v>37</v>
      </c>
      <c r="C15" s="37">
        <v>0</v>
      </c>
      <c r="D15" s="43">
        <v>0</v>
      </c>
      <c r="E15" s="38">
        <f t="shared" ref="E15:E17" si="1">C15*D15</f>
        <v>0</v>
      </c>
      <c r="F15" s="39"/>
      <c r="G15" s="35"/>
    </row>
    <row r="16" spans="1:7" x14ac:dyDescent="0.35">
      <c r="A16" s="5"/>
      <c r="B16" s="40" t="s">
        <v>37</v>
      </c>
      <c r="C16" s="37">
        <v>0</v>
      </c>
      <c r="D16" s="43">
        <v>0</v>
      </c>
      <c r="E16" s="38">
        <f t="shared" ref="E16" si="2">C16*D16</f>
        <v>0</v>
      </c>
      <c r="F16" s="39"/>
      <c r="G16" s="35"/>
    </row>
    <row r="17" spans="1:7" x14ac:dyDescent="0.35">
      <c r="A17" s="5"/>
      <c r="B17" s="41" t="s">
        <v>166</v>
      </c>
      <c r="C17" s="37">
        <v>0</v>
      </c>
      <c r="D17" s="43">
        <v>0</v>
      </c>
      <c r="E17" s="38">
        <f t="shared" si="1"/>
        <v>0</v>
      </c>
      <c r="F17" s="39"/>
      <c r="G17" s="35"/>
    </row>
    <row r="18" spans="1:7" x14ac:dyDescent="0.35">
      <c r="A18" s="5"/>
      <c r="B18" s="41" t="s">
        <v>166</v>
      </c>
      <c r="C18" s="37">
        <v>0</v>
      </c>
      <c r="D18" s="43">
        <v>0</v>
      </c>
      <c r="E18" s="38">
        <f t="shared" si="0"/>
        <v>0</v>
      </c>
      <c r="F18" s="39"/>
      <c r="G18" s="35"/>
    </row>
    <row r="19" spans="1:7" ht="13.9" thickBot="1" x14ac:dyDescent="0.4">
      <c r="A19" s="5"/>
      <c r="B19" s="136" t="s">
        <v>166</v>
      </c>
      <c r="C19" s="37">
        <v>0</v>
      </c>
      <c r="D19" s="43">
        <v>0</v>
      </c>
      <c r="E19" s="121">
        <f t="shared" ref="E19" si="3">C19*D19</f>
        <v>0</v>
      </c>
      <c r="F19" s="138"/>
      <c r="G19" s="35"/>
    </row>
    <row r="20" spans="1:7" ht="23.75" customHeight="1" thickTop="1" x14ac:dyDescent="0.4">
      <c r="A20" s="5"/>
      <c r="B20" s="63" t="s">
        <v>40</v>
      </c>
      <c r="C20" s="116"/>
      <c r="D20" s="117"/>
      <c r="E20" s="69">
        <f>SUM(E9:E19)</f>
        <v>35100</v>
      </c>
      <c r="F20" s="57"/>
      <c r="G20" s="35"/>
    </row>
    <row r="21" spans="1:7" ht="26.25" hidden="1" x14ac:dyDescent="0.35">
      <c r="B21" s="75" t="s">
        <v>9</v>
      </c>
      <c r="C21" s="114"/>
      <c r="D21" s="115"/>
      <c r="E21" s="78"/>
      <c r="F21" s="73"/>
      <c r="G21" s="74"/>
    </row>
    <row r="22" spans="1:7" hidden="1" x14ac:dyDescent="0.35">
      <c r="B22" s="36" t="s">
        <v>102</v>
      </c>
      <c r="C22" s="37"/>
      <c r="D22" s="43"/>
      <c r="E22" s="38"/>
      <c r="F22" s="39"/>
      <c r="G22" s="35"/>
    </row>
    <row r="23" spans="1:7" hidden="1" x14ac:dyDescent="0.35">
      <c r="B23" s="75" t="s">
        <v>81</v>
      </c>
      <c r="C23" s="114"/>
      <c r="D23" s="115"/>
      <c r="E23" s="78"/>
      <c r="F23" s="73"/>
      <c r="G23" s="74"/>
    </row>
    <row r="24" spans="1:7" hidden="1" x14ac:dyDescent="0.35">
      <c r="B24" s="41" t="s">
        <v>103</v>
      </c>
      <c r="C24" s="45"/>
      <c r="D24" s="118"/>
      <c r="E24" s="44"/>
      <c r="F24" s="106"/>
    </row>
    <row r="25" spans="1:7" hidden="1" x14ac:dyDescent="0.35">
      <c r="B25" s="46"/>
      <c r="C25" s="81"/>
      <c r="D25" s="43"/>
      <c r="E25" s="44"/>
      <c r="F25" s="106"/>
    </row>
    <row r="26" spans="1:7" hidden="1" x14ac:dyDescent="0.35">
      <c r="B26" s="47" t="s">
        <v>104</v>
      </c>
      <c r="C26" s="81"/>
      <c r="D26" s="43"/>
      <c r="E26" s="44"/>
      <c r="F26" s="105"/>
    </row>
    <row r="27" spans="1:7" hidden="1" x14ac:dyDescent="0.35">
      <c r="B27" s="40" t="s">
        <v>85</v>
      </c>
      <c r="C27" s="37"/>
      <c r="D27" s="43"/>
      <c r="E27" s="44"/>
      <c r="F27" s="106"/>
    </row>
    <row r="28" spans="1:7" hidden="1" x14ac:dyDescent="0.35">
      <c r="B28" s="41" t="s">
        <v>105</v>
      </c>
      <c r="C28" s="45"/>
      <c r="D28" s="118"/>
      <c r="E28" s="44"/>
      <c r="F28" s="106"/>
    </row>
    <row r="29" spans="1:7" hidden="1" x14ac:dyDescent="0.35">
      <c r="B29" s="41" t="s">
        <v>106</v>
      </c>
      <c r="C29" s="45"/>
      <c r="D29" s="118"/>
      <c r="E29" s="44"/>
      <c r="F29" s="106"/>
    </row>
    <row r="30" spans="1:7" hidden="1" x14ac:dyDescent="0.35">
      <c r="B30" s="41"/>
      <c r="C30" s="37"/>
      <c r="D30" s="43"/>
      <c r="E30" s="44"/>
      <c r="F30" s="106"/>
    </row>
    <row r="31" spans="1:7" hidden="1" x14ac:dyDescent="0.35">
      <c r="B31" s="41"/>
      <c r="C31" s="37"/>
      <c r="D31" s="43"/>
      <c r="E31" s="44"/>
      <c r="F31" s="106"/>
    </row>
    <row r="32" spans="1:7" ht="26.25" hidden="1" x14ac:dyDescent="0.35">
      <c r="B32" s="47" t="s">
        <v>107</v>
      </c>
      <c r="C32" s="37"/>
      <c r="D32" s="43"/>
      <c r="E32" s="44"/>
      <c r="F32" s="106"/>
    </row>
    <row r="33" spans="2:7" hidden="1" x14ac:dyDescent="0.35">
      <c r="B33" s="40" t="s">
        <v>85</v>
      </c>
      <c r="C33" s="37"/>
      <c r="D33" s="43"/>
      <c r="E33" s="44"/>
      <c r="F33" s="106"/>
    </row>
    <row r="34" spans="2:7" hidden="1" x14ac:dyDescent="0.35">
      <c r="B34" s="41" t="s">
        <v>105</v>
      </c>
      <c r="C34" s="45"/>
      <c r="D34" s="118"/>
      <c r="E34" s="44"/>
      <c r="F34" s="106"/>
    </row>
    <row r="35" spans="2:7" hidden="1" x14ac:dyDescent="0.35">
      <c r="B35" s="41" t="s">
        <v>106</v>
      </c>
      <c r="C35" s="45"/>
      <c r="D35" s="118"/>
      <c r="E35" s="44"/>
      <c r="F35" s="106"/>
    </row>
    <row r="36" spans="2:7" hidden="1" x14ac:dyDescent="0.35">
      <c r="B36" s="47"/>
      <c r="C36" s="37"/>
      <c r="D36" s="43"/>
      <c r="E36" s="44"/>
      <c r="F36" s="106"/>
    </row>
    <row r="37" spans="2:7" hidden="1" x14ac:dyDescent="0.35">
      <c r="B37" s="46"/>
      <c r="C37" s="81"/>
      <c r="D37" s="43"/>
      <c r="E37" s="44"/>
      <c r="F37" s="106"/>
    </row>
    <row r="38" spans="2:7" ht="14.75" hidden="1" customHeight="1" x14ac:dyDescent="0.35">
      <c r="B38" s="46" t="s">
        <v>41</v>
      </c>
      <c r="C38" s="81"/>
      <c r="D38" s="43"/>
      <c r="E38" s="44"/>
      <c r="F38" s="106"/>
    </row>
    <row r="39" spans="2:7" ht="14.75" hidden="1" customHeight="1" x14ac:dyDescent="0.35">
      <c r="B39" s="49" t="s">
        <v>108</v>
      </c>
      <c r="C39" s="37"/>
      <c r="D39" s="43"/>
      <c r="E39" s="44"/>
      <c r="F39" s="106"/>
    </row>
    <row r="40" spans="2:7" ht="14.75" hidden="1" customHeight="1" x14ac:dyDescent="0.35">
      <c r="B40" s="50" t="s">
        <v>43</v>
      </c>
      <c r="C40" s="37"/>
      <c r="D40" s="43"/>
      <c r="E40" s="44"/>
      <c r="F40" s="106"/>
    </row>
    <row r="41" spans="2:7" ht="14.75" hidden="1" customHeight="1" x14ac:dyDescent="0.35">
      <c r="B41" s="51" t="s">
        <v>69</v>
      </c>
      <c r="C41" s="45"/>
      <c r="D41" s="118"/>
      <c r="E41" s="44"/>
      <c r="F41" s="106"/>
    </row>
    <row r="42" spans="2:7" ht="14.75" hidden="1" customHeight="1" x14ac:dyDescent="0.35">
      <c r="B42" s="51" t="s">
        <v>71</v>
      </c>
      <c r="C42" s="45"/>
      <c r="D42" s="118"/>
      <c r="E42" s="44"/>
      <c r="F42" s="106"/>
    </row>
    <row r="43" spans="2:7" ht="14.75" hidden="1" customHeight="1" x14ac:dyDescent="0.35">
      <c r="B43" s="49" t="s">
        <v>109</v>
      </c>
      <c r="C43" s="37"/>
      <c r="D43" s="43"/>
      <c r="E43" s="44"/>
      <c r="F43" s="106"/>
    </row>
    <row r="44" spans="2:7" ht="14.75" hidden="1" customHeight="1" x14ac:dyDescent="0.35">
      <c r="B44" s="50" t="s">
        <v>43</v>
      </c>
      <c r="C44" s="37"/>
      <c r="D44" s="43"/>
      <c r="E44" s="44"/>
      <c r="F44" s="106"/>
    </row>
    <row r="45" spans="2:7" ht="14.75" hidden="1" customHeight="1" x14ac:dyDescent="0.35">
      <c r="B45" s="51" t="s">
        <v>69</v>
      </c>
      <c r="C45" s="37"/>
      <c r="D45" s="43"/>
      <c r="E45" s="44"/>
      <c r="F45" s="106"/>
    </row>
    <row r="46" spans="2:7" ht="14.75" hidden="1" customHeight="1" x14ac:dyDescent="0.35">
      <c r="B46" s="51" t="s">
        <v>71</v>
      </c>
      <c r="C46" s="37"/>
      <c r="D46" s="43"/>
      <c r="E46" s="44"/>
      <c r="F46" s="106"/>
    </row>
    <row r="47" spans="2:7" ht="14.75" hidden="1" customHeight="1" x14ac:dyDescent="0.35">
      <c r="B47" s="46"/>
      <c r="C47" s="81"/>
      <c r="D47" s="43"/>
      <c r="E47" s="44"/>
      <c r="F47" s="111"/>
    </row>
    <row r="48" spans="2:7" ht="29" customHeight="1" x14ac:dyDescent="0.35">
      <c r="B48" s="75" t="s">
        <v>110</v>
      </c>
      <c r="C48" s="76" t="s">
        <v>48</v>
      </c>
      <c r="D48" s="77" t="s">
        <v>49</v>
      </c>
      <c r="E48" s="78"/>
      <c r="F48" s="73"/>
      <c r="G48" s="74"/>
    </row>
    <row r="49" spans="2:7" ht="14.75" customHeight="1" x14ac:dyDescent="0.35">
      <c r="B49" s="41" t="s">
        <v>182</v>
      </c>
      <c r="C49" s="37">
        <v>50</v>
      </c>
      <c r="D49" s="43">
        <v>1100</v>
      </c>
      <c r="E49" s="38">
        <f>C49*D49</f>
        <v>55000</v>
      </c>
      <c r="F49" s="39" t="s">
        <v>111</v>
      </c>
      <c r="G49" s="35" t="s">
        <v>112</v>
      </c>
    </row>
    <row r="50" spans="2:7" ht="14.75" customHeight="1" x14ac:dyDescent="0.35">
      <c r="B50" s="41" t="s">
        <v>177</v>
      </c>
      <c r="C50" s="37">
        <v>1</v>
      </c>
      <c r="D50" s="43">
        <v>85000</v>
      </c>
      <c r="E50" s="38">
        <f t="shared" ref="E50:E58" si="4">C50*D50</f>
        <v>85000</v>
      </c>
      <c r="F50" s="39" t="s">
        <v>113</v>
      </c>
      <c r="G50" s="35" t="s">
        <v>114</v>
      </c>
    </row>
    <row r="51" spans="2:7" ht="14.75" customHeight="1" x14ac:dyDescent="0.35">
      <c r="B51" s="41" t="s">
        <v>180</v>
      </c>
      <c r="C51" s="37">
        <v>0</v>
      </c>
      <c r="D51" s="43">
        <v>0</v>
      </c>
      <c r="E51" s="38">
        <f t="shared" ref="E51" si="5">C51*D51</f>
        <v>0</v>
      </c>
      <c r="F51" s="39"/>
      <c r="G51" s="35" t="s">
        <v>115</v>
      </c>
    </row>
    <row r="52" spans="2:7" ht="14.75" customHeight="1" x14ac:dyDescent="0.35">
      <c r="B52" s="41" t="s">
        <v>181</v>
      </c>
      <c r="C52" s="37">
        <v>50</v>
      </c>
      <c r="D52" s="43">
        <v>75</v>
      </c>
      <c r="E52" s="38">
        <f t="shared" si="4"/>
        <v>3750</v>
      </c>
      <c r="F52" s="39" t="s">
        <v>116</v>
      </c>
      <c r="G52" s="35" t="s">
        <v>117</v>
      </c>
    </row>
    <row r="53" spans="2:7" ht="14.75" customHeight="1" x14ac:dyDescent="0.35">
      <c r="B53" s="107" t="s">
        <v>178</v>
      </c>
      <c r="C53" s="109">
        <v>0</v>
      </c>
      <c r="D53" s="119">
        <v>0</v>
      </c>
      <c r="E53" s="38">
        <f t="shared" si="4"/>
        <v>0</v>
      </c>
      <c r="F53" s="48"/>
      <c r="G53" s="35"/>
    </row>
    <row r="54" spans="2:7" ht="14.75" customHeight="1" x14ac:dyDescent="0.35">
      <c r="B54" s="40" t="s">
        <v>179</v>
      </c>
      <c r="C54" s="109">
        <v>1</v>
      </c>
      <c r="D54" s="119">
        <v>20000</v>
      </c>
      <c r="E54" s="38">
        <f t="shared" si="4"/>
        <v>20000</v>
      </c>
      <c r="F54" s="48" t="s">
        <v>118</v>
      </c>
      <c r="G54" s="35"/>
    </row>
    <row r="55" spans="2:7" ht="14.75" customHeight="1" x14ac:dyDescent="0.35">
      <c r="B55" s="41" t="s">
        <v>166</v>
      </c>
      <c r="C55" s="37">
        <v>0</v>
      </c>
      <c r="D55" s="119">
        <v>0</v>
      </c>
      <c r="E55" s="38">
        <f t="shared" ref="E55" si="6">C55*D55</f>
        <v>0</v>
      </c>
      <c r="F55" s="48"/>
      <c r="G55" s="35"/>
    </row>
    <row r="56" spans="2:7" ht="14.75" customHeight="1" x14ac:dyDescent="0.35">
      <c r="B56" s="41" t="s">
        <v>166</v>
      </c>
      <c r="C56" s="37">
        <v>0</v>
      </c>
      <c r="D56" s="119">
        <v>0</v>
      </c>
      <c r="E56" s="38">
        <f t="shared" si="4"/>
        <v>0</v>
      </c>
      <c r="F56" s="48"/>
      <c r="G56" s="35"/>
    </row>
    <row r="57" spans="2:7" ht="14.75" customHeight="1" x14ac:dyDescent="0.35">
      <c r="B57" s="41" t="s">
        <v>166</v>
      </c>
      <c r="C57" s="37">
        <v>0</v>
      </c>
      <c r="D57" s="119">
        <v>0</v>
      </c>
      <c r="E57" s="38">
        <f t="shared" ref="E57" si="7">C57*D57</f>
        <v>0</v>
      </c>
      <c r="F57" s="48"/>
      <c r="G57" s="35"/>
    </row>
    <row r="58" spans="2:7" ht="14.75" customHeight="1" thickBot="1" x14ac:dyDescent="0.4">
      <c r="B58" s="136" t="s">
        <v>166</v>
      </c>
      <c r="C58" s="37">
        <v>0</v>
      </c>
      <c r="D58" s="119">
        <v>0</v>
      </c>
      <c r="E58" s="121">
        <f t="shared" si="4"/>
        <v>0</v>
      </c>
      <c r="F58" s="61"/>
      <c r="G58" s="35"/>
    </row>
    <row r="59" spans="2:7" ht="23.75" customHeight="1" thickTop="1" x14ac:dyDescent="0.4">
      <c r="B59" s="63" t="s">
        <v>40</v>
      </c>
      <c r="C59" s="116"/>
      <c r="D59" s="117"/>
      <c r="E59" s="69">
        <f>SUM(E49:E58)</f>
        <v>163750</v>
      </c>
      <c r="F59" s="57"/>
      <c r="G59" s="35"/>
    </row>
    <row r="60" spans="2:7" ht="29" customHeight="1" x14ac:dyDescent="0.35">
      <c r="B60" s="75" t="s">
        <v>13</v>
      </c>
      <c r="C60" s="76" t="s">
        <v>48</v>
      </c>
      <c r="D60" s="77" t="s">
        <v>49</v>
      </c>
      <c r="E60" s="78"/>
      <c r="F60" s="73"/>
      <c r="G60" s="74"/>
    </row>
    <row r="61" spans="2:7" ht="14.75" customHeight="1" x14ac:dyDescent="0.35">
      <c r="B61" s="41" t="s">
        <v>188</v>
      </c>
      <c r="C61" s="82">
        <v>50</v>
      </c>
      <c r="D61" s="43">
        <v>15</v>
      </c>
      <c r="E61" s="38">
        <f>C61*D61</f>
        <v>750</v>
      </c>
      <c r="F61" s="39"/>
      <c r="G61" s="35"/>
    </row>
    <row r="62" spans="2:7" ht="14.75" customHeight="1" x14ac:dyDescent="0.35">
      <c r="B62" s="41" t="s">
        <v>166</v>
      </c>
      <c r="C62" s="82">
        <v>0</v>
      </c>
      <c r="D62" s="43">
        <v>0</v>
      </c>
      <c r="E62" s="38">
        <f t="shared" ref="E62" si="8">C62*D62</f>
        <v>0</v>
      </c>
      <c r="F62" s="39"/>
      <c r="G62" s="35"/>
    </row>
    <row r="63" spans="2:7" ht="14.75" customHeight="1" x14ac:dyDescent="0.35">
      <c r="B63" s="41" t="s">
        <v>166</v>
      </c>
      <c r="C63" s="82">
        <v>0</v>
      </c>
      <c r="D63" s="43">
        <v>0</v>
      </c>
      <c r="E63" s="38">
        <f t="shared" ref="E63:E65" si="9">C63*D63</f>
        <v>0</v>
      </c>
      <c r="F63" s="39"/>
      <c r="G63" s="35"/>
    </row>
    <row r="64" spans="2:7" ht="14.75" customHeight="1" x14ac:dyDescent="0.35">
      <c r="B64" s="41" t="s">
        <v>166</v>
      </c>
      <c r="C64" s="82">
        <v>0</v>
      </c>
      <c r="D64" s="43">
        <v>0</v>
      </c>
      <c r="E64" s="38">
        <f t="shared" si="9"/>
        <v>0</v>
      </c>
      <c r="F64" s="39"/>
      <c r="G64" s="35"/>
    </row>
    <row r="65" spans="2:7" ht="14.75" customHeight="1" thickBot="1" x14ac:dyDescent="0.4">
      <c r="B65" s="136" t="s">
        <v>166</v>
      </c>
      <c r="C65" s="82">
        <v>0</v>
      </c>
      <c r="D65" s="43">
        <v>0</v>
      </c>
      <c r="E65" s="60">
        <f t="shared" si="9"/>
        <v>0</v>
      </c>
      <c r="F65" s="61"/>
      <c r="G65" s="35"/>
    </row>
    <row r="66" spans="2:7" ht="23.75" customHeight="1" thickTop="1" x14ac:dyDescent="0.4">
      <c r="B66" s="63" t="s">
        <v>40</v>
      </c>
      <c r="C66" s="116"/>
      <c r="D66" s="117"/>
      <c r="E66" s="69">
        <f>SUM(E61:E65)</f>
        <v>750</v>
      </c>
      <c r="F66" s="57"/>
      <c r="G66" s="35"/>
    </row>
    <row r="68" spans="2:7" ht="15" x14ac:dyDescent="0.4">
      <c r="C68" s="184" t="s">
        <v>14</v>
      </c>
      <c r="D68" s="184"/>
      <c r="E68" s="101">
        <f>SUM(E66,E59,E20)</f>
        <v>199600</v>
      </c>
    </row>
    <row r="70" spans="2:7" x14ac:dyDescent="0.35">
      <c r="F70" s="7"/>
    </row>
  </sheetData>
  <mergeCells count="4">
    <mergeCell ref="B3:G3"/>
    <mergeCell ref="B5:G5"/>
    <mergeCell ref="A1:G1"/>
    <mergeCell ref="C68:D68"/>
  </mergeCells>
  <pageMargins left="0.7" right="0.7" top="0.75" bottom="0.7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9AAD-9972-4884-9860-02598757BC51}">
  <sheetPr>
    <tabColor rgb="FFE2C5FF"/>
    <pageSetUpPr fitToPage="1"/>
  </sheetPr>
  <dimension ref="A1:G27"/>
  <sheetViews>
    <sheetView workbookViewId="0">
      <pane ySplit="7" topLeftCell="A8" activePane="bottomLeft" state="frozen"/>
      <selection pane="bottomLeft" sqref="A1:G1"/>
    </sheetView>
  </sheetViews>
  <sheetFormatPr defaultColWidth="8.8125" defaultRowHeight="13.5" x14ac:dyDescent="0.35"/>
  <cols>
    <col min="1" max="1" width="13.1875" customWidth="1"/>
    <col min="2" max="2" width="32.6875" customWidth="1"/>
    <col min="3" max="3" width="8.6875" style="6" customWidth="1"/>
    <col min="4" max="4" width="7.6875" style="7" customWidth="1"/>
    <col min="5" max="5" width="12.6875" customWidth="1"/>
    <col min="6" max="6" width="44.6875" customWidth="1"/>
    <col min="7" max="7" width="67.5" customWidth="1"/>
  </cols>
  <sheetData>
    <row r="1" spans="1:7" ht="31.05" customHeight="1" x14ac:dyDescent="0.35">
      <c r="A1" s="192" t="s">
        <v>19</v>
      </c>
      <c r="B1" s="192"/>
      <c r="C1" s="192"/>
      <c r="D1" s="192"/>
      <c r="E1" s="192"/>
      <c r="F1" s="192"/>
      <c r="G1" s="192"/>
    </row>
    <row r="3" spans="1:7" ht="32.75" customHeight="1" x14ac:dyDescent="0.35">
      <c r="A3" s="88" t="s">
        <v>5</v>
      </c>
      <c r="B3" s="190" t="s">
        <v>119</v>
      </c>
      <c r="C3" s="190"/>
      <c r="D3" s="190"/>
      <c r="E3" s="190"/>
      <c r="F3" s="190"/>
      <c r="G3" s="191"/>
    </row>
    <row r="4" spans="1:7" ht="13.9" x14ac:dyDescent="0.4">
      <c r="A4" s="4"/>
      <c r="B4" s="85"/>
      <c r="C4" s="86"/>
      <c r="D4" s="87"/>
      <c r="E4" s="85"/>
      <c r="F4" s="85"/>
      <c r="G4" s="85"/>
    </row>
    <row r="5" spans="1:7" ht="32.75" customHeight="1" x14ac:dyDescent="0.4">
      <c r="A5" s="33" t="s">
        <v>2</v>
      </c>
      <c r="B5" s="181" t="s">
        <v>183</v>
      </c>
      <c r="C5" s="181"/>
      <c r="D5" s="181"/>
      <c r="E5" s="181"/>
      <c r="F5" s="181"/>
      <c r="G5" s="182"/>
    </row>
    <row r="7" spans="1:7" ht="34.5" customHeight="1" x14ac:dyDescent="0.5">
      <c r="A7" s="22"/>
      <c r="B7" s="31" t="s">
        <v>22</v>
      </c>
      <c r="C7" s="32"/>
      <c r="D7" s="23"/>
      <c r="E7" s="24" t="s">
        <v>21</v>
      </c>
      <c r="F7" s="31" t="s">
        <v>23</v>
      </c>
      <c r="G7" s="24" t="s">
        <v>24</v>
      </c>
    </row>
    <row r="8" spans="1:7" ht="24" customHeight="1" x14ac:dyDescent="0.35">
      <c r="B8" s="75" t="s">
        <v>8</v>
      </c>
      <c r="C8" s="76" t="s">
        <v>25</v>
      </c>
      <c r="D8" s="77" t="s">
        <v>26</v>
      </c>
      <c r="E8" s="78"/>
      <c r="F8" s="73"/>
      <c r="G8" s="79"/>
    </row>
    <row r="9" spans="1:7" x14ac:dyDescent="0.35">
      <c r="A9" s="5"/>
      <c r="B9" s="36" t="s">
        <v>27</v>
      </c>
      <c r="C9" s="37">
        <v>0</v>
      </c>
      <c r="D9" s="43">
        <v>0</v>
      </c>
      <c r="E9" s="38">
        <f>C9*D9</f>
        <v>0</v>
      </c>
      <c r="F9" s="39"/>
      <c r="G9" s="35" t="s">
        <v>120</v>
      </c>
    </row>
    <row r="10" spans="1:7" x14ac:dyDescent="0.35">
      <c r="A10" s="5"/>
      <c r="B10" s="36" t="s">
        <v>96</v>
      </c>
      <c r="C10" s="37">
        <v>0</v>
      </c>
      <c r="D10" s="43">
        <v>0</v>
      </c>
      <c r="E10" s="38">
        <f t="shared" ref="E10:E16" si="0">C10*D10</f>
        <v>0</v>
      </c>
      <c r="F10" s="39"/>
      <c r="G10" s="35" t="s">
        <v>121</v>
      </c>
    </row>
    <row r="11" spans="1:7" x14ac:dyDescent="0.35">
      <c r="A11" s="5"/>
      <c r="B11" s="40" t="s">
        <v>31</v>
      </c>
      <c r="C11" s="37">
        <v>250</v>
      </c>
      <c r="D11" s="43">
        <v>45</v>
      </c>
      <c r="E11" s="38">
        <f t="shared" si="0"/>
        <v>11250</v>
      </c>
      <c r="F11" s="39"/>
      <c r="G11" s="35" t="s">
        <v>122</v>
      </c>
    </row>
    <row r="12" spans="1:7" x14ac:dyDescent="0.35">
      <c r="A12" s="5"/>
      <c r="B12" s="36" t="s">
        <v>33</v>
      </c>
      <c r="C12" s="37">
        <v>0</v>
      </c>
      <c r="D12" s="43">
        <v>0</v>
      </c>
      <c r="E12" s="38">
        <f t="shared" si="0"/>
        <v>0</v>
      </c>
      <c r="F12" s="39"/>
      <c r="G12" s="35" t="s">
        <v>123</v>
      </c>
    </row>
    <row r="13" spans="1:7" x14ac:dyDescent="0.35">
      <c r="A13" s="5"/>
      <c r="B13" s="36" t="s">
        <v>35</v>
      </c>
      <c r="C13" s="37">
        <v>0</v>
      </c>
      <c r="D13" s="43">
        <v>0</v>
      </c>
      <c r="E13" s="38">
        <f t="shared" ref="E13" si="1">C13*D13</f>
        <v>0</v>
      </c>
      <c r="F13" s="39"/>
      <c r="G13" s="35"/>
    </row>
    <row r="14" spans="1:7" x14ac:dyDescent="0.35">
      <c r="A14" s="5"/>
      <c r="B14" s="41" t="s">
        <v>37</v>
      </c>
      <c r="C14" s="37">
        <v>0</v>
      </c>
      <c r="D14" s="43">
        <v>0</v>
      </c>
      <c r="E14" s="38">
        <f t="shared" ref="E14:E15" si="2">C14*D14</f>
        <v>0</v>
      </c>
      <c r="F14" s="39"/>
      <c r="G14" s="35"/>
    </row>
    <row r="15" spans="1:7" x14ac:dyDescent="0.35">
      <c r="A15" s="5"/>
      <c r="B15" s="41" t="s">
        <v>37</v>
      </c>
      <c r="C15" s="37">
        <v>0</v>
      </c>
      <c r="D15" s="43">
        <v>0</v>
      </c>
      <c r="E15" s="38">
        <f t="shared" si="2"/>
        <v>0</v>
      </c>
      <c r="F15" s="39"/>
      <c r="G15" s="35"/>
    </row>
    <row r="16" spans="1:7" x14ac:dyDescent="0.35">
      <c r="A16" s="5"/>
      <c r="B16" s="41" t="s">
        <v>166</v>
      </c>
      <c r="C16" s="37">
        <v>0</v>
      </c>
      <c r="D16" s="43">
        <v>0</v>
      </c>
      <c r="E16" s="38">
        <f t="shared" si="0"/>
        <v>0</v>
      </c>
      <c r="F16" s="39"/>
      <c r="G16" s="35"/>
    </row>
    <row r="17" spans="1:7" x14ac:dyDescent="0.35">
      <c r="A17" s="5"/>
      <c r="B17" s="41" t="s">
        <v>166</v>
      </c>
      <c r="C17" s="37">
        <v>0</v>
      </c>
      <c r="D17" s="43">
        <v>0</v>
      </c>
      <c r="E17" s="38">
        <f t="shared" ref="E17:E18" si="3">C17*D17</f>
        <v>0</v>
      </c>
      <c r="F17" s="39"/>
      <c r="G17" s="35"/>
    </row>
    <row r="18" spans="1:7" ht="13.9" thickBot="1" x14ac:dyDescent="0.4">
      <c r="B18" s="136" t="s">
        <v>166</v>
      </c>
      <c r="C18" s="37">
        <v>0</v>
      </c>
      <c r="D18" s="43">
        <v>0</v>
      </c>
      <c r="E18" s="60">
        <f t="shared" si="3"/>
        <v>0</v>
      </c>
      <c r="F18" s="61"/>
      <c r="G18" s="35"/>
    </row>
    <row r="19" spans="1:7" ht="23.75" customHeight="1" thickTop="1" x14ac:dyDescent="0.4">
      <c r="B19" s="135" t="s">
        <v>40</v>
      </c>
      <c r="C19" s="116"/>
      <c r="D19" s="117"/>
      <c r="E19" s="125">
        <f>SUM(E9:E18)</f>
        <v>11250</v>
      </c>
      <c r="F19" s="126"/>
    </row>
    <row r="20" spans="1:7" ht="24" customHeight="1" x14ac:dyDescent="0.35">
      <c r="B20" s="75" t="s">
        <v>13</v>
      </c>
      <c r="C20" s="76" t="s">
        <v>48</v>
      </c>
      <c r="D20" s="77" t="s">
        <v>49</v>
      </c>
      <c r="E20" s="78"/>
      <c r="F20" s="73"/>
      <c r="G20" s="79"/>
    </row>
    <row r="21" spans="1:7" ht="14.75" customHeight="1" x14ac:dyDescent="0.35">
      <c r="B21" s="41" t="s">
        <v>166</v>
      </c>
      <c r="C21" s="37">
        <v>0</v>
      </c>
      <c r="D21" s="43">
        <v>0</v>
      </c>
      <c r="E21" s="38">
        <f>C21*D21</f>
        <v>0</v>
      </c>
      <c r="F21" s="39"/>
      <c r="G21" s="35"/>
    </row>
    <row r="22" spans="1:7" ht="14.75" customHeight="1" x14ac:dyDescent="0.35">
      <c r="B22" s="41" t="s">
        <v>166</v>
      </c>
      <c r="C22" s="37">
        <v>0</v>
      </c>
      <c r="D22" s="43">
        <v>0</v>
      </c>
      <c r="E22" s="38">
        <f t="shared" ref="E22:E24" si="4">C22*D22</f>
        <v>0</v>
      </c>
      <c r="F22" s="39"/>
      <c r="G22" s="35"/>
    </row>
    <row r="23" spans="1:7" ht="14.75" customHeight="1" x14ac:dyDescent="0.35">
      <c r="B23" s="41" t="s">
        <v>166</v>
      </c>
      <c r="C23" s="37">
        <v>0</v>
      </c>
      <c r="D23" s="43">
        <v>0</v>
      </c>
      <c r="E23" s="38">
        <f t="shared" si="4"/>
        <v>0</v>
      </c>
      <c r="F23" s="39"/>
      <c r="G23" s="35"/>
    </row>
    <row r="24" spans="1:7" ht="14.75" customHeight="1" thickBot="1" x14ac:dyDescent="0.4">
      <c r="B24" s="136" t="s">
        <v>166</v>
      </c>
      <c r="C24" s="37">
        <v>0</v>
      </c>
      <c r="D24" s="43">
        <v>0</v>
      </c>
      <c r="E24" s="60">
        <f t="shared" si="4"/>
        <v>0</v>
      </c>
      <c r="F24" s="61"/>
      <c r="G24" s="35"/>
    </row>
    <row r="25" spans="1:7" ht="24" customHeight="1" thickTop="1" x14ac:dyDescent="0.4">
      <c r="B25" s="127" t="s">
        <v>40</v>
      </c>
      <c r="C25" s="116"/>
      <c r="D25" s="117"/>
      <c r="E25" s="125">
        <f>SUM(E21:E24)</f>
        <v>0</v>
      </c>
      <c r="F25" s="128"/>
    </row>
    <row r="26" spans="1:7" x14ac:dyDescent="0.35">
      <c r="B26" s="122"/>
      <c r="C26" s="123"/>
      <c r="D26" s="124"/>
      <c r="E26" s="122"/>
      <c r="F26" s="122"/>
    </row>
    <row r="27" spans="1:7" ht="15" x14ac:dyDescent="0.4">
      <c r="C27" s="184" t="s">
        <v>14</v>
      </c>
      <c r="D27" s="184"/>
      <c r="E27" s="102">
        <f>SUM(E25,E19)</f>
        <v>11250</v>
      </c>
    </row>
  </sheetData>
  <mergeCells count="4">
    <mergeCell ref="B3:G3"/>
    <mergeCell ref="B5:G5"/>
    <mergeCell ref="A1:G1"/>
    <mergeCell ref="C27:D27"/>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3960-CF87-4147-A1FE-DC85F5A06575}">
  <sheetPr>
    <tabColor rgb="FFFF9B9D"/>
  </sheetPr>
  <dimension ref="A1:G86"/>
  <sheetViews>
    <sheetView zoomScaleNormal="100" workbookViewId="0">
      <pane ySplit="7" topLeftCell="A56" activePane="bottomLeft" state="frozen"/>
      <selection pane="bottomLeft" sqref="A1:G1"/>
    </sheetView>
  </sheetViews>
  <sheetFormatPr defaultColWidth="8.8125" defaultRowHeight="13.5" x14ac:dyDescent="0.35"/>
  <cols>
    <col min="1" max="1" width="12.6875" customWidth="1"/>
    <col min="2" max="2" width="31.1875" customWidth="1"/>
    <col min="3" max="3" width="9.3125" style="6" customWidth="1"/>
    <col min="4" max="4" width="9.3125" style="7" customWidth="1"/>
    <col min="5" max="5" width="12.1875" customWidth="1"/>
    <col min="6" max="6" width="44.6875" customWidth="1"/>
    <col min="7" max="7" width="94" customWidth="1"/>
  </cols>
  <sheetData>
    <row r="1" spans="1:7" ht="37.049999999999997" customHeight="1" x14ac:dyDescent="0.35">
      <c r="A1" s="193" t="s">
        <v>20</v>
      </c>
      <c r="B1" s="193"/>
      <c r="C1" s="193"/>
      <c r="D1" s="193"/>
      <c r="E1" s="193"/>
      <c r="F1" s="193"/>
      <c r="G1" s="193"/>
    </row>
    <row r="3" spans="1:7" ht="31.25" customHeight="1" x14ac:dyDescent="0.35">
      <c r="A3" s="88" t="s">
        <v>5</v>
      </c>
      <c r="B3" s="190" t="s">
        <v>124</v>
      </c>
      <c r="C3" s="190"/>
      <c r="D3" s="190"/>
      <c r="E3" s="190"/>
      <c r="F3" s="190"/>
      <c r="G3" s="191"/>
    </row>
    <row r="4" spans="1:7" ht="13.9" x14ac:dyDescent="0.4">
      <c r="A4" s="4"/>
      <c r="B4" s="85"/>
      <c r="C4" s="86"/>
      <c r="D4" s="87"/>
      <c r="E4" s="85"/>
      <c r="F4" s="85"/>
      <c r="G4" s="85"/>
    </row>
    <row r="5" spans="1:7" ht="31.25" customHeight="1" x14ac:dyDescent="0.4">
      <c r="A5" s="33" t="s">
        <v>2</v>
      </c>
      <c r="B5" s="181" t="s">
        <v>183</v>
      </c>
      <c r="C5" s="181"/>
      <c r="D5" s="181"/>
      <c r="E5" s="181"/>
      <c r="F5" s="181"/>
      <c r="G5" s="182"/>
    </row>
    <row r="7" spans="1:7" s="104" customFormat="1" ht="30" customHeight="1" x14ac:dyDescent="0.5">
      <c r="A7" s="22"/>
      <c r="B7" s="31" t="s">
        <v>22</v>
      </c>
      <c r="C7" s="32"/>
      <c r="D7" s="23"/>
      <c r="E7" s="24" t="s">
        <v>21</v>
      </c>
      <c r="F7" s="31" t="s">
        <v>23</v>
      </c>
      <c r="G7" s="24" t="s">
        <v>24</v>
      </c>
    </row>
    <row r="8" spans="1:7" ht="24.5" customHeight="1" x14ac:dyDescent="0.35">
      <c r="B8" s="129" t="s">
        <v>8</v>
      </c>
      <c r="C8" s="130" t="s">
        <v>25</v>
      </c>
      <c r="D8" s="131" t="s">
        <v>26</v>
      </c>
      <c r="E8" s="132"/>
      <c r="F8" s="132"/>
      <c r="G8" s="132"/>
    </row>
    <row r="9" spans="1:7" ht="38.25" x14ac:dyDescent="0.35">
      <c r="A9" s="5"/>
      <c r="B9" s="36" t="s">
        <v>27</v>
      </c>
      <c r="C9" s="37">
        <v>300</v>
      </c>
      <c r="D9" s="38">
        <v>70</v>
      </c>
      <c r="E9" s="38">
        <f>C9*D9</f>
        <v>21000</v>
      </c>
      <c r="F9" s="39"/>
      <c r="G9" s="105" t="s">
        <v>125</v>
      </c>
    </row>
    <row r="10" spans="1:7" ht="38.25" x14ac:dyDescent="0.35">
      <c r="A10" s="5"/>
      <c r="B10" s="36" t="s">
        <v>29</v>
      </c>
      <c r="C10" s="37">
        <v>0</v>
      </c>
      <c r="D10" s="38">
        <v>30</v>
      </c>
      <c r="E10" s="38">
        <f t="shared" ref="E10:E21" si="0">C10*D10</f>
        <v>0</v>
      </c>
      <c r="F10" s="39"/>
      <c r="G10" s="105" t="s">
        <v>126</v>
      </c>
    </row>
    <row r="11" spans="1:7" ht="38.25" x14ac:dyDescent="0.35">
      <c r="A11" s="5"/>
      <c r="B11" s="40" t="s">
        <v>31</v>
      </c>
      <c r="C11" s="37">
        <v>520</v>
      </c>
      <c r="D11" s="38">
        <v>45</v>
      </c>
      <c r="E11" s="38">
        <f t="shared" si="0"/>
        <v>23400</v>
      </c>
      <c r="F11" s="39"/>
      <c r="G11" s="105" t="s">
        <v>127</v>
      </c>
    </row>
    <row r="12" spans="1:7" ht="25.5" x14ac:dyDescent="0.35">
      <c r="A12" s="5"/>
      <c r="B12" s="36" t="s">
        <v>33</v>
      </c>
      <c r="C12" s="37">
        <v>0</v>
      </c>
      <c r="D12" s="38">
        <v>75</v>
      </c>
      <c r="E12" s="38">
        <f t="shared" si="0"/>
        <v>0</v>
      </c>
      <c r="F12" s="39"/>
      <c r="G12" s="105" t="s">
        <v>128</v>
      </c>
    </row>
    <row r="13" spans="1:7" ht="25.5" x14ac:dyDescent="0.35">
      <c r="A13" s="5"/>
      <c r="B13" s="36" t="s">
        <v>35</v>
      </c>
      <c r="C13" s="37">
        <v>100</v>
      </c>
      <c r="D13" s="38">
        <v>75</v>
      </c>
      <c r="E13" s="38">
        <f t="shared" si="0"/>
        <v>7500</v>
      </c>
      <c r="F13" s="39"/>
      <c r="G13" s="105" t="s">
        <v>129</v>
      </c>
    </row>
    <row r="14" spans="1:7" x14ac:dyDescent="0.35">
      <c r="A14" s="5"/>
      <c r="B14" s="41" t="s">
        <v>37</v>
      </c>
      <c r="C14" s="42">
        <v>40</v>
      </c>
      <c r="D14" s="43">
        <v>37.5</v>
      </c>
      <c r="E14" s="38">
        <f t="shared" ref="E14:E20" si="1">C14*D14</f>
        <v>1500</v>
      </c>
      <c r="F14" s="39"/>
      <c r="G14" s="105" t="s">
        <v>79</v>
      </c>
    </row>
    <row r="15" spans="1:7" x14ac:dyDescent="0.35">
      <c r="A15" s="5"/>
      <c r="B15" s="41" t="s">
        <v>37</v>
      </c>
      <c r="C15" s="42">
        <v>0</v>
      </c>
      <c r="D15" s="43">
        <v>0</v>
      </c>
      <c r="E15" s="38">
        <f t="shared" ref="E15:E19" si="2">C15*D15</f>
        <v>0</v>
      </c>
      <c r="F15" s="39"/>
      <c r="G15" s="35" t="s">
        <v>130</v>
      </c>
    </row>
    <row r="16" spans="1:7" x14ac:dyDescent="0.35">
      <c r="A16" s="5"/>
      <c r="B16" s="41" t="s">
        <v>37</v>
      </c>
      <c r="C16" s="42">
        <v>0</v>
      </c>
      <c r="D16" s="43">
        <v>0</v>
      </c>
      <c r="E16" s="38">
        <f t="shared" si="2"/>
        <v>0</v>
      </c>
      <c r="F16" s="39"/>
      <c r="G16" s="35" t="s">
        <v>131</v>
      </c>
    </row>
    <row r="17" spans="1:7" x14ac:dyDescent="0.35">
      <c r="A17" s="5"/>
      <c r="B17" s="41" t="s">
        <v>37</v>
      </c>
      <c r="C17" s="42">
        <v>0</v>
      </c>
      <c r="D17" s="43">
        <v>0</v>
      </c>
      <c r="E17" s="38">
        <f t="shared" si="2"/>
        <v>0</v>
      </c>
      <c r="F17" s="39"/>
      <c r="G17" s="105" t="s">
        <v>132</v>
      </c>
    </row>
    <row r="18" spans="1:7" x14ac:dyDescent="0.35">
      <c r="A18" s="5"/>
      <c r="B18" s="41" t="s">
        <v>37</v>
      </c>
      <c r="C18" s="42">
        <v>0</v>
      </c>
      <c r="D18" s="43">
        <v>0</v>
      </c>
      <c r="E18" s="38">
        <f t="shared" si="2"/>
        <v>0</v>
      </c>
      <c r="F18" s="39"/>
      <c r="G18" s="105" t="s">
        <v>132</v>
      </c>
    </row>
    <row r="19" spans="1:7" x14ac:dyDescent="0.35">
      <c r="A19" s="5"/>
      <c r="B19" s="41" t="s">
        <v>166</v>
      </c>
      <c r="C19" s="42">
        <v>0</v>
      </c>
      <c r="D19" s="43">
        <v>0</v>
      </c>
      <c r="E19" s="38">
        <f t="shared" si="2"/>
        <v>0</v>
      </c>
      <c r="F19" s="39"/>
      <c r="G19" s="105"/>
    </row>
    <row r="20" spans="1:7" x14ac:dyDescent="0.35">
      <c r="A20" s="5"/>
      <c r="B20" s="41" t="s">
        <v>166</v>
      </c>
      <c r="C20" s="42">
        <v>0</v>
      </c>
      <c r="D20" s="43">
        <v>0</v>
      </c>
      <c r="E20" s="38">
        <f t="shared" si="1"/>
        <v>0</v>
      </c>
      <c r="F20" s="39"/>
      <c r="G20" s="105"/>
    </row>
    <row r="21" spans="1:7" ht="13.9" thickBot="1" x14ac:dyDescent="0.4">
      <c r="A21" s="5"/>
      <c r="B21" s="136" t="s">
        <v>166</v>
      </c>
      <c r="C21" s="58">
        <v>0</v>
      </c>
      <c r="D21" s="59">
        <v>0</v>
      </c>
      <c r="E21" s="60">
        <f t="shared" si="0"/>
        <v>0</v>
      </c>
      <c r="F21" s="61"/>
      <c r="G21" s="105"/>
    </row>
    <row r="22" spans="1:7" ht="23.75" customHeight="1" thickTop="1" x14ac:dyDescent="0.4">
      <c r="A22" s="5"/>
      <c r="B22" s="55" t="s">
        <v>40</v>
      </c>
      <c r="C22" s="134"/>
      <c r="D22" s="133"/>
      <c r="E22" s="69">
        <f>SUM(E9:E21)</f>
        <v>53400</v>
      </c>
      <c r="F22" s="57"/>
      <c r="G22" s="35"/>
    </row>
    <row r="23" spans="1:7" ht="24.5" customHeight="1" x14ac:dyDescent="0.35">
      <c r="B23" s="129" t="s">
        <v>9</v>
      </c>
      <c r="C23" s="130" t="s">
        <v>48</v>
      </c>
      <c r="D23" s="131" t="s">
        <v>49</v>
      </c>
      <c r="E23" s="132"/>
      <c r="F23" s="132"/>
      <c r="G23" s="132"/>
    </row>
    <row r="24" spans="1:7" x14ac:dyDescent="0.35">
      <c r="B24" s="36" t="s">
        <v>174</v>
      </c>
      <c r="C24" s="37">
        <v>55</v>
      </c>
      <c r="D24" s="38">
        <v>25</v>
      </c>
      <c r="E24" s="38">
        <f t="shared" ref="E24:E31" si="3">C24*D24</f>
        <v>1375</v>
      </c>
      <c r="F24" s="39"/>
      <c r="G24" s="35" t="s">
        <v>58</v>
      </c>
    </row>
    <row r="25" spans="1:7" x14ac:dyDescent="0.35">
      <c r="B25" s="36" t="s">
        <v>175</v>
      </c>
      <c r="C25" s="37">
        <v>0</v>
      </c>
      <c r="D25" s="38">
        <v>0</v>
      </c>
      <c r="E25" s="38">
        <f t="shared" si="3"/>
        <v>0</v>
      </c>
      <c r="F25" s="39"/>
      <c r="G25" s="35" t="s">
        <v>133</v>
      </c>
    </row>
    <row r="26" spans="1:7" x14ac:dyDescent="0.35">
      <c r="B26" s="36" t="s">
        <v>176</v>
      </c>
      <c r="C26" s="37">
        <v>0</v>
      </c>
      <c r="D26" s="38">
        <v>0</v>
      </c>
      <c r="E26" s="38">
        <f t="shared" si="3"/>
        <v>0</v>
      </c>
      <c r="F26" s="39"/>
      <c r="G26" s="35"/>
    </row>
    <row r="27" spans="1:7" x14ac:dyDescent="0.35">
      <c r="B27" s="36" t="s">
        <v>172</v>
      </c>
      <c r="C27" s="37">
        <v>0</v>
      </c>
      <c r="D27" s="38">
        <v>0</v>
      </c>
      <c r="E27" s="38">
        <f t="shared" ref="E27:E29" si="4">C27*D27</f>
        <v>0</v>
      </c>
      <c r="F27" s="39"/>
      <c r="G27" s="35"/>
    </row>
    <row r="28" spans="1:7" x14ac:dyDescent="0.35">
      <c r="B28" s="36" t="s">
        <v>173</v>
      </c>
      <c r="C28" s="37">
        <v>0</v>
      </c>
      <c r="D28" s="38">
        <v>0</v>
      </c>
      <c r="E28" s="38">
        <f t="shared" ref="E28" si="5">C28*D28</f>
        <v>0</v>
      </c>
      <c r="F28" s="39"/>
      <c r="G28" s="35" t="s">
        <v>61</v>
      </c>
    </row>
    <row r="29" spans="1:7" x14ac:dyDescent="0.35">
      <c r="B29" s="41" t="s">
        <v>166</v>
      </c>
      <c r="C29" s="37">
        <v>0</v>
      </c>
      <c r="D29" s="38">
        <v>0</v>
      </c>
      <c r="E29" s="38">
        <f t="shared" si="4"/>
        <v>0</v>
      </c>
      <c r="F29" s="39"/>
      <c r="G29" s="35"/>
    </row>
    <row r="30" spans="1:7" x14ac:dyDescent="0.35">
      <c r="B30" s="41" t="s">
        <v>166</v>
      </c>
      <c r="C30" s="37">
        <v>0</v>
      </c>
      <c r="D30" s="38">
        <v>0</v>
      </c>
      <c r="E30" s="38">
        <f t="shared" si="3"/>
        <v>0</v>
      </c>
      <c r="F30" s="39"/>
      <c r="G30" s="35"/>
    </row>
    <row r="31" spans="1:7" ht="13.9" thickBot="1" x14ac:dyDescent="0.4">
      <c r="B31" s="136" t="s">
        <v>166</v>
      </c>
      <c r="C31" s="58">
        <v>0</v>
      </c>
      <c r="D31" s="59">
        <v>0</v>
      </c>
      <c r="E31" s="60">
        <f t="shared" si="3"/>
        <v>0</v>
      </c>
      <c r="F31" s="61"/>
    </row>
    <row r="32" spans="1:7" ht="23.75" customHeight="1" thickTop="1" x14ac:dyDescent="0.4">
      <c r="B32" s="55" t="s">
        <v>40</v>
      </c>
      <c r="C32" s="134"/>
      <c r="D32" s="133"/>
      <c r="E32" s="69">
        <f>SUM(E24:E31)</f>
        <v>1375</v>
      </c>
      <c r="F32" s="57"/>
      <c r="G32" s="35"/>
    </row>
    <row r="33" spans="2:7" ht="24.5" customHeight="1" x14ac:dyDescent="0.35">
      <c r="B33" s="129" t="s">
        <v>134</v>
      </c>
      <c r="C33" s="130" t="s">
        <v>48</v>
      </c>
      <c r="D33" s="131" t="s">
        <v>26</v>
      </c>
      <c r="E33" s="132"/>
      <c r="F33" s="132"/>
      <c r="G33" s="132"/>
    </row>
    <row r="34" spans="2:7" x14ac:dyDescent="0.35">
      <c r="B34" s="40" t="s">
        <v>85</v>
      </c>
      <c r="C34" s="37">
        <v>0</v>
      </c>
      <c r="D34" s="38">
        <v>0</v>
      </c>
      <c r="E34" s="38">
        <f>C34*D34</f>
        <v>0</v>
      </c>
      <c r="F34" s="39"/>
      <c r="G34" s="105" t="s">
        <v>87</v>
      </c>
    </row>
    <row r="35" spans="2:7" x14ac:dyDescent="0.35">
      <c r="B35" s="41" t="s">
        <v>189</v>
      </c>
      <c r="C35" s="37">
        <v>55</v>
      </c>
      <c r="D35" s="38">
        <v>3</v>
      </c>
      <c r="E35" s="38">
        <f t="shared" ref="E35:E41" si="6">C35*D35</f>
        <v>165</v>
      </c>
      <c r="F35" s="39"/>
      <c r="G35" s="105" t="s">
        <v>135</v>
      </c>
    </row>
    <row r="36" spans="2:7" x14ac:dyDescent="0.35">
      <c r="B36" s="41" t="s">
        <v>184</v>
      </c>
      <c r="C36" s="37">
        <v>0</v>
      </c>
      <c r="D36" s="38">
        <v>0</v>
      </c>
      <c r="E36" s="38">
        <f t="shared" si="6"/>
        <v>0</v>
      </c>
      <c r="F36" s="39"/>
      <c r="G36" s="105" t="s">
        <v>66</v>
      </c>
    </row>
    <row r="37" spans="2:7" x14ac:dyDescent="0.35">
      <c r="B37" s="41" t="s">
        <v>185</v>
      </c>
      <c r="C37" s="37">
        <v>0</v>
      </c>
      <c r="D37" s="38">
        <v>0</v>
      </c>
      <c r="E37" s="38">
        <f t="shared" si="6"/>
        <v>0</v>
      </c>
      <c r="F37" s="39"/>
      <c r="G37" s="105" t="s">
        <v>67</v>
      </c>
    </row>
    <row r="38" spans="2:7" x14ac:dyDescent="0.35">
      <c r="B38" s="41" t="s">
        <v>173</v>
      </c>
      <c r="C38" s="37">
        <v>1</v>
      </c>
      <c r="D38" s="38">
        <v>248</v>
      </c>
      <c r="E38" s="38">
        <f t="shared" ref="E38:E39" si="7">C38*D38</f>
        <v>248</v>
      </c>
      <c r="F38" s="39" t="s">
        <v>204</v>
      </c>
      <c r="G38" s="105" t="s">
        <v>136</v>
      </c>
    </row>
    <row r="39" spans="2:7" x14ac:dyDescent="0.35">
      <c r="B39" s="41" t="s">
        <v>166</v>
      </c>
      <c r="C39" s="37">
        <v>0</v>
      </c>
      <c r="D39" s="38">
        <v>0</v>
      </c>
      <c r="E39" s="38">
        <f t="shared" si="7"/>
        <v>0</v>
      </c>
      <c r="F39" s="39"/>
      <c r="G39" s="105"/>
    </row>
    <row r="40" spans="2:7" x14ac:dyDescent="0.35">
      <c r="B40" s="41" t="s">
        <v>166</v>
      </c>
      <c r="C40" s="37">
        <v>0</v>
      </c>
      <c r="D40" s="38">
        <v>0</v>
      </c>
      <c r="E40" s="38">
        <f t="shared" si="6"/>
        <v>0</v>
      </c>
      <c r="F40" s="39"/>
      <c r="G40" s="105"/>
    </row>
    <row r="41" spans="2:7" ht="13.9" thickBot="1" x14ac:dyDescent="0.4">
      <c r="B41" s="136" t="s">
        <v>166</v>
      </c>
      <c r="C41" s="58">
        <v>0</v>
      </c>
      <c r="D41" s="59">
        <v>0</v>
      </c>
      <c r="E41" s="60">
        <f t="shared" si="6"/>
        <v>0</v>
      </c>
      <c r="F41" s="61"/>
    </row>
    <row r="42" spans="2:7" ht="23.75" customHeight="1" thickTop="1" x14ac:dyDescent="0.4">
      <c r="B42" s="55" t="s">
        <v>40</v>
      </c>
      <c r="C42" s="134"/>
      <c r="D42" s="133"/>
      <c r="E42" s="69">
        <f>SUM(E34:E41)</f>
        <v>413</v>
      </c>
      <c r="F42" s="57"/>
      <c r="G42" s="35"/>
    </row>
    <row r="43" spans="2:7" ht="24.5" customHeight="1" x14ac:dyDescent="0.35">
      <c r="B43" s="129" t="s">
        <v>137</v>
      </c>
      <c r="C43" s="130" t="s">
        <v>48</v>
      </c>
      <c r="D43" s="131" t="s">
        <v>26</v>
      </c>
      <c r="E43" s="132"/>
      <c r="F43" s="132"/>
      <c r="G43" s="132"/>
    </row>
    <row r="44" spans="2:7" x14ac:dyDescent="0.35">
      <c r="B44" s="40" t="s">
        <v>85</v>
      </c>
      <c r="C44" s="37">
        <v>0</v>
      </c>
      <c r="D44" s="38">
        <v>0</v>
      </c>
      <c r="E44" s="38">
        <f>C44*D44</f>
        <v>0</v>
      </c>
      <c r="F44" s="39"/>
      <c r="G44" s="105" t="s">
        <v>138</v>
      </c>
    </row>
    <row r="45" spans="2:7" x14ac:dyDescent="0.35">
      <c r="B45" s="41" t="s">
        <v>189</v>
      </c>
      <c r="C45" s="37">
        <v>500</v>
      </c>
      <c r="D45" s="38">
        <v>0.35</v>
      </c>
      <c r="E45" s="38">
        <f t="shared" ref="E45:E51" si="8">C45*D45</f>
        <v>175</v>
      </c>
      <c r="F45" s="39"/>
      <c r="G45" s="105" t="s">
        <v>135</v>
      </c>
    </row>
    <row r="46" spans="2:7" x14ac:dyDescent="0.35">
      <c r="B46" s="41" t="s">
        <v>184</v>
      </c>
      <c r="C46" s="37">
        <v>3</v>
      </c>
      <c r="D46" s="38">
        <v>500</v>
      </c>
      <c r="E46" s="38">
        <f t="shared" si="8"/>
        <v>1500</v>
      </c>
      <c r="F46" s="39"/>
      <c r="G46" s="105" t="s">
        <v>92</v>
      </c>
    </row>
    <row r="47" spans="2:7" x14ac:dyDescent="0.35">
      <c r="B47" s="41" t="s">
        <v>185</v>
      </c>
      <c r="C47" s="37">
        <v>3</v>
      </c>
      <c r="D47" s="38">
        <v>250</v>
      </c>
      <c r="E47" s="38">
        <f t="shared" si="8"/>
        <v>750</v>
      </c>
      <c r="F47" s="39"/>
      <c r="G47" s="105" t="s">
        <v>139</v>
      </c>
    </row>
    <row r="48" spans="2:7" x14ac:dyDescent="0.35">
      <c r="B48" s="41" t="s">
        <v>173</v>
      </c>
      <c r="C48" s="37">
        <v>0</v>
      </c>
      <c r="D48" s="38">
        <v>0</v>
      </c>
      <c r="E48" s="38">
        <f t="shared" ref="E48:E49" si="9">C48*D48</f>
        <v>0</v>
      </c>
      <c r="F48" s="39"/>
      <c r="G48" s="105" t="s">
        <v>136</v>
      </c>
    </row>
    <row r="49" spans="2:7" x14ac:dyDescent="0.35">
      <c r="B49" s="41" t="s">
        <v>166</v>
      </c>
      <c r="C49" s="37">
        <v>0</v>
      </c>
      <c r="D49" s="38">
        <v>0</v>
      </c>
      <c r="E49" s="38">
        <f t="shared" si="9"/>
        <v>0</v>
      </c>
      <c r="F49" s="39"/>
      <c r="G49" s="105"/>
    </row>
    <row r="50" spans="2:7" x14ac:dyDescent="0.35">
      <c r="B50" s="41" t="s">
        <v>166</v>
      </c>
      <c r="C50" s="37">
        <v>0</v>
      </c>
      <c r="D50" s="38">
        <v>0</v>
      </c>
      <c r="E50" s="38">
        <f t="shared" si="8"/>
        <v>0</v>
      </c>
      <c r="F50" s="39"/>
      <c r="G50" s="105"/>
    </row>
    <row r="51" spans="2:7" ht="13.9" thickBot="1" x14ac:dyDescent="0.4">
      <c r="B51" s="136" t="s">
        <v>166</v>
      </c>
      <c r="C51" s="58">
        <v>0</v>
      </c>
      <c r="D51" s="59">
        <v>0</v>
      </c>
      <c r="E51" s="60">
        <f t="shared" si="8"/>
        <v>0</v>
      </c>
      <c r="F51" s="61"/>
    </row>
    <row r="52" spans="2:7" ht="23.75" customHeight="1" thickTop="1" x14ac:dyDescent="0.4">
      <c r="B52" s="55" t="s">
        <v>40</v>
      </c>
      <c r="C52" s="134"/>
      <c r="D52" s="133"/>
      <c r="E52" s="69">
        <f>SUM(E44:E51)</f>
        <v>2425</v>
      </c>
      <c r="F52" s="57"/>
      <c r="G52" s="35"/>
    </row>
    <row r="53" spans="2:7" ht="24.5" customHeight="1" x14ac:dyDescent="0.35">
      <c r="B53" s="129" t="s">
        <v>41</v>
      </c>
      <c r="C53" s="130" t="s">
        <v>42</v>
      </c>
      <c r="D53" s="131" t="s">
        <v>26</v>
      </c>
      <c r="E53" s="132"/>
      <c r="F53" s="132"/>
      <c r="G53" s="132"/>
    </row>
    <row r="54" spans="2:7" ht="25.5" x14ac:dyDescent="0.35">
      <c r="B54" s="49" t="s">
        <v>140</v>
      </c>
      <c r="C54" s="37"/>
      <c r="D54" s="38"/>
      <c r="E54" s="44"/>
      <c r="F54" s="39"/>
      <c r="G54" s="105" t="s">
        <v>141</v>
      </c>
    </row>
    <row r="55" spans="2:7" x14ac:dyDescent="0.35">
      <c r="B55" s="50" t="s">
        <v>43</v>
      </c>
      <c r="C55" s="37">
        <v>600</v>
      </c>
      <c r="D55" s="38">
        <v>0.65</v>
      </c>
      <c r="E55" s="38">
        <f>C55*D55</f>
        <v>390</v>
      </c>
      <c r="F55" s="39"/>
      <c r="G55" s="35"/>
    </row>
    <row r="56" spans="2:7" x14ac:dyDescent="0.35">
      <c r="B56" s="51" t="s">
        <v>69</v>
      </c>
      <c r="C56" s="37">
        <v>10</v>
      </c>
      <c r="D56" s="38">
        <v>55</v>
      </c>
      <c r="E56" s="38">
        <f t="shared" ref="E56:E60" si="10">C56*D56</f>
        <v>550</v>
      </c>
      <c r="F56" s="39"/>
      <c r="G56" s="35"/>
    </row>
    <row r="57" spans="2:7" x14ac:dyDescent="0.35">
      <c r="B57" s="41" t="s">
        <v>70</v>
      </c>
      <c r="C57" s="37">
        <v>10</v>
      </c>
      <c r="D57" s="38">
        <v>155</v>
      </c>
      <c r="E57" s="38">
        <f t="shared" si="10"/>
        <v>1550</v>
      </c>
      <c r="F57" s="39"/>
      <c r="G57" s="35"/>
    </row>
    <row r="58" spans="2:7" x14ac:dyDescent="0.35">
      <c r="B58" s="139" t="s">
        <v>71</v>
      </c>
      <c r="C58" s="37">
        <v>0</v>
      </c>
      <c r="D58" s="38">
        <v>0</v>
      </c>
      <c r="E58" s="38">
        <f t="shared" ref="E58:E59" si="11">C58*D58</f>
        <v>0</v>
      </c>
      <c r="F58" s="39"/>
      <c r="G58" s="35"/>
    </row>
    <row r="59" spans="2:7" x14ac:dyDescent="0.35">
      <c r="B59" s="41" t="s">
        <v>166</v>
      </c>
      <c r="C59" s="37">
        <v>0</v>
      </c>
      <c r="D59" s="38">
        <v>0</v>
      </c>
      <c r="E59" s="38">
        <f t="shared" si="11"/>
        <v>0</v>
      </c>
      <c r="F59" s="39"/>
      <c r="G59" s="35"/>
    </row>
    <row r="60" spans="2:7" x14ac:dyDescent="0.35">
      <c r="B60" s="41" t="s">
        <v>166</v>
      </c>
      <c r="C60" s="37">
        <v>0</v>
      </c>
      <c r="D60" s="38">
        <v>0</v>
      </c>
      <c r="E60" s="38">
        <f t="shared" si="10"/>
        <v>0</v>
      </c>
      <c r="F60" s="39"/>
      <c r="G60" s="35"/>
    </row>
    <row r="61" spans="2:7" ht="25.5" x14ac:dyDescent="0.35">
      <c r="B61" s="141" t="s">
        <v>109</v>
      </c>
      <c r="C61" s="37"/>
      <c r="D61" s="38"/>
      <c r="E61" s="38"/>
      <c r="F61" s="39"/>
      <c r="G61" s="105" t="s">
        <v>142</v>
      </c>
    </row>
    <row r="62" spans="2:7" x14ac:dyDescent="0.35">
      <c r="B62" s="50" t="s">
        <v>43</v>
      </c>
      <c r="C62" s="37">
        <v>400</v>
      </c>
      <c r="D62" s="38">
        <v>0.65</v>
      </c>
      <c r="E62" s="38">
        <f>C62*D62</f>
        <v>260</v>
      </c>
      <c r="F62" s="39"/>
      <c r="G62" s="35"/>
    </row>
    <row r="63" spans="2:7" x14ac:dyDescent="0.35">
      <c r="B63" s="51" t="s">
        <v>69</v>
      </c>
      <c r="C63" s="37">
        <v>10</v>
      </c>
      <c r="D63" s="38">
        <v>55</v>
      </c>
      <c r="E63" s="38">
        <f t="shared" ref="E63:E67" si="12">C63*D63</f>
        <v>550</v>
      </c>
      <c r="F63" s="39"/>
      <c r="G63" s="35"/>
    </row>
    <row r="64" spans="2:7" x14ac:dyDescent="0.35">
      <c r="B64" s="41" t="s">
        <v>70</v>
      </c>
      <c r="C64" s="37">
        <v>10</v>
      </c>
      <c r="D64" s="38">
        <v>155</v>
      </c>
      <c r="E64" s="38">
        <f t="shared" ref="E64" si="13">C64*D64</f>
        <v>1550</v>
      </c>
      <c r="F64" s="39"/>
      <c r="G64" s="35"/>
    </row>
    <row r="65" spans="2:7" x14ac:dyDescent="0.35">
      <c r="B65" s="139" t="s">
        <v>71</v>
      </c>
      <c r="C65" s="37">
        <v>0</v>
      </c>
      <c r="D65" s="38">
        <v>0</v>
      </c>
      <c r="E65" s="38">
        <f t="shared" si="12"/>
        <v>0</v>
      </c>
      <c r="F65" s="39"/>
      <c r="G65" s="35"/>
    </row>
    <row r="66" spans="2:7" x14ac:dyDescent="0.35">
      <c r="B66" s="41" t="s">
        <v>166</v>
      </c>
      <c r="C66" s="37">
        <v>0</v>
      </c>
      <c r="D66" s="38">
        <v>0</v>
      </c>
      <c r="E66" s="38">
        <f t="shared" si="12"/>
        <v>0</v>
      </c>
      <c r="F66" s="39"/>
      <c r="G66" s="35"/>
    </row>
    <row r="67" spans="2:7" ht="13.9" thickBot="1" x14ac:dyDescent="0.4">
      <c r="B67" s="136" t="s">
        <v>166</v>
      </c>
      <c r="C67" s="58">
        <v>0</v>
      </c>
      <c r="D67" s="59">
        <v>0</v>
      </c>
      <c r="E67" s="60">
        <f t="shared" si="12"/>
        <v>0</v>
      </c>
      <c r="F67" s="61"/>
      <c r="G67" s="35"/>
    </row>
    <row r="68" spans="2:7" ht="23.75" customHeight="1" thickTop="1" x14ac:dyDescent="0.4">
      <c r="B68" s="55" t="s">
        <v>40</v>
      </c>
      <c r="C68" s="134"/>
      <c r="D68" s="133"/>
      <c r="E68" s="69">
        <f>SUM(E55:E67)</f>
        <v>4850</v>
      </c>
      <c r="F68" s="57"/>
      <c r="G68" s="35"/>
    </row>
    <row r="69" spans="2:7" ht="24.5" customHeight="1" x14ac:dyDescent="0.35">
      <c r="B69" s="129" t="s">
        <v>110</v>
      </c>
      <c r="C69" s="130" t="s">
        <v>42</v>
      </c>
      <c r="D69" s="131" t="s">
        <v>26</v>
      </c>
      <c r="E69" s="132"/>
      <c r="F69" s="132"/>
      <c r="G69" s="132"/>
    </row>
    <row r="70" spans="2:7" x14ac:dyDescent="0.35">
      <c r="B70" s="41" t="s">
        <v>182</v>
      </c>
      <c r="C70" s="37">
        <v>0</v>
      </c>
      <c r="D70" s="38">
        <v>0</v>
      </c>
      <c r="E70" s="38">
        <f>D70*C70</f>
        <v>0</v>
      </c>
      <c r="F70" s="39"/>
      <c r="G70" s="105" t="s">
        <v>112</v>
      </c>
    </row>
    <row r="71" spans="2:7" x14ac:dyDescent="0.35">
      <c r="B71" s="41" t="s">
        <v>177</v>
      </c>
      <c r="C71" s="37">
        <v>3</v>
      </c>
      <c r="D71" s="38">
        <v>300</v>
      </c>
      <c r="E71" s="38">
        <f t="shared" ref="E71:E77" si="14">D71*C71</f>
        <v>900</v>
      </c>
      <c r="F71" s="39"/>
      <c r="G71" s="105" t="s">
        <v>114</v>
      </c>
    </row>
    <row r="72" spans="2:7" x14ac:dyDescent="0.35">
      <c r="B72" s="41" t="s">
        <v>180</v>
      </c>
      <c r="C72" s="37">
        <v>0</v>
      </c>
      <c r="D72" s="38">
        <v>0</v>
      </c>
      <c r="E72" s="38">
        <f t="shared" si="14"/>
        <v>0</v>
      </c>
      <c r="F72" s="39"/>
      <c r="G72" s="35" t="s">
        <v>115</v>
      </c>
    </row>
    <row r="73" spans="2:7" x14ac:dyDescent="0.35">
      <c r="B73" s="41" t="s">
        <v>181</v>
      </c>
      <c r="C73" s="37">
        <v>0</v>
      </c>
      <c r="D73" s="38">
        <v>0</v>
      </c>
      <c r="E73" s="38">
        <f t="shared" si="14"/>
        <v>0</v>
      </c>
      <c r="F73" s="39"/>
      <c r="G73" s="35" t="s">
        <v>117</v>
      </c>
    </row>
    <row r="74" spans="2:7" x14ac:dyDescent="0.35">
      <c r="B74" s="40" t="s">
        <v>179</v>
      </c>
      <c r="C74" s="37">
        <v>0</v>
      </c>
      <c r="D74" s="38">
        <v>0</v>
      </c>
      <c r="E74" s="38">
        <f t="shared" si="14"/>
        <v>0</v>
      </c>
      <c r="F74" s="39"/>
      <c r="G74" s="35"/>
    </row>
    <row r="75" spans="2:7" x14ac:dyDescent="0.35">
      <c r="B75" s="41" t="s">
        <v>166</v>
      </c>
      <c r="C75" s="37">
        <v>0</v>
      </c>
      <c r="D75" s="38">
        <v>0</v>
      </c>
      <c r="E75" s="38">
        <f t="shared" si="14"/>
        <v>0</v>
      </c>
      <c r="F75" s="39"/>
      <c r="G75" s="35"/>
    </row>
    <row r="76" spans="2:7" x14ac:dyDescent="0.35">
      <c r="B76" s="41" t="s">
        <v>166</v>
      </c>
      <c r="C76" s="37">
        <v>0</v>
      </c>
      <c r="D76" s="38">
        <v>0</v>
      </c>
      <c r="E76" s="38">
        <f t="shared" ref="E76" si="15">D76*C76</f>
        <v>0</v>
      </c>
      <c r="F76" s="39"/>
      <c r="G76" s="35"/>
    </row>
    <row r="77" spans="2:7" ht="13.9" thickBot="1" x14ac:dyDescent="0.4">
      <c r="B77" s="136" t="s">
        <v>166</v>
      </c>
      <c r="C77" s="58">
        <v>0</v>
      </c>
      <c r="D77" s="59">
        <v>0</v>
      </c>
      <c r="E77" s="60">
        <f t="shared" si="14"/>
        <v>0</v>
      </c>
      <c r="F77" s="61"/>
      <c r="G77" s="35"/>
    </row>
    <row r="78" spans="2:7" ht="23.75" customHeight="1" thickTop="1" x14ac:dyDescent="0.4">
      <c r="B78" s="55" t="s">
        <v>40</v>
      </c>
      <c r="C78" s="134"/>
      <c r="D78" s="133"/>
      <c r="E78" s="69">
        <f>SUM(E70:E77)</f>
        <v>900</v>
      </c>
      <c r="F78" s="57"/>
      <c r="G78" s="35"/>
    </row>
    <row r="79" spans="2:7" ht="24.5" customHeight="1" x14ac:dyDescent="0.35">
      <c r="B79" s="129" t="s">
        <v>13</v>
      </c>
      <c r="C79" s="130" t="s">
        <v>48</v>
      </c>
      <c r="D79" s="131" t="s">
        <v>49</v>
      </c>
      <c r="E79" s="132"/>
      <c r="F79" s="132"/>
      <c r="G79" s="132"/>
    </row>
    <row r="80" spans="2:7" x14ac:dyDescent="0.35">
      <c r="B80" s="41" t="s">
        <v>205</v>
      </c>
      <c r="C80" s="82">
        <v>1300</v>
      </c>
      <c r="D80" s="38">
        <v>0.95</v>
      </c>
      <c r="E80" s="38">
        <f>D80*C80</f>
        <v>1235</v>
      </c>
      <c r="F80" s="39" t="s">
        <v>206</v>
      </c>
      <c r="G80" s="35"/>
    </row>
    <row r="81" spans="2:7" x14ac:dyDescent="0.35">
      <c r="B81" s="41" t="s">
        <v>166</v>
      </c>
      <c r="C81" s="82">
        <v>0</v>
      </c>
      <c r="D81" s="38">
        <v>0</v>
      </c>
      <c r="E81" s="38">
        <f t="shared" ref="E81:E83" si="16">D81*C81</f>
        <v>0</v>
      </c>
      <c r="F81" s="39"/>
      <c r="G81" s="35"/>
    </row>
    <row r="82" spans="2:7" x14ac:dyDescent="0.35">
      <c r="B82" s="41" t="s">
        <v>166</v>
      </c>
      <c r="C82" s="82">
        <v>0</v>
      </c>
      <c r="D82" s="38">
        <v>0</v>
      </c>
      <c r="E82" s="38">
        <f t="shared" si="16"/>
        <v>0</v>
      </c>
      <c r="F82" s="39"/>
      <c r="G82" s="35"/>
    </row>
    <row r="83" spans="2:7" ht="13.9" thickBot="1" x14ac:dyDescent="0.4">
      <c r="B83" s="136" t="s">
        <v>166</v>
      </c>
      <c r="C83" s="65">
        <v>0</v>
      </c>
      <c r="D83" s="59">
        <v>0</v>
      </c>
      <c r="E83" s="60">
        <f t="shared" si="16"/>
        <v>0</v>
      </c>
      <c r="F83" s="61"/>
      <c r="G83" s="35"/>
    </row>
    <row r="84" spans="2:7" ht="23.75" customHeight="1" thickTop="1" x14ac:dyDescent="0.4">
      <c r="B84" s="93" t="s">
        <v>40</v>
      </c>
      <c r="C84" s="134"/>
      <c r="D84" s="133"/>
      <c r="E84" s="69">
        <f>SUM(E80:E83)</f>
        <v>1235</v>
      </c>
      <c r="F84" s="57"/>
      <c r="G84" s="35"/>
    </row>
    <row r="86" spans="2:7" ht="15" x14ac:dyDescent="0.4">
      <c r="C86" s="184" t="s">
        <v>14</v>
      </c>
      <c r="D86" s="184"/>
      <c r="E86" s="101">
        <f>SUM(E84,E78,E68,E52,E42,E32,E22,)</f>
        <v>64598</v>
      </c>
    </row>
  </sheetData>
  <mergeCells count="4">
    <mergeCell ref="B3:G3"/>
    <mergeCell ref="B5:G5"/>
    <mergeCell ref="A1:G1"/>
    <mergeCell ref="C86:D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6F7D-1FA4-467B-AB6E-018595976320}">
  <sheetPr>
    <tabColor rgb="FF024588"/>
    <pageSetUpPr fitToPage="1"/>
  </sheetPr>
  <dimension ref="A1:J30"/>
  <sheetViews>
    <sheetView tabSelected="1" workbookViewId="0">
      <pane ySplit="8" topLeftCell="A10" activePane="bottomLeft" state="frozen"/>
      <selection pane="bottomLeft" activeCell="J13" sqref="J13"/>
    </sheetView>
  </sheetViews>
  <sheetFormatPr defaultColWidth="8.8125" defaultRowHeight="13.5" x14ac:dyDescent="0.35"/>
  <cols>
    <col min="1" max="1" width="21.6875" customWidth="1"/>
    <col min="2" max="2" width="16.3125" customWidth="1"/>
    <col min="3" max="3" width="13.8125" customWidth="1"/>
    <col min="4" max="4" width="16" customWidth="1"/>
    <col min="5" max="5" width="16.3125" customWidth="1"/>
    <col min="6" max="6" width="14.1875" customWidth="1"/>
    <col min="7" max="7" width="15.8125" customWidth="1"/>
    <col min="8" max="8" width="16.3125" customWidth="1"/>
    <col min="9" max="9" width="30.6875" customWidth="1"/>
    <col min="10" max="10" width="40.3125" customWidth="1"/>
    <col min="11" max="11" width="63" customWidth="1"/>
  </cols>
  <sheetData>
    <row r="1" spans="1:10" ht="47" customHeight="1" x14ac:dyDescent="0.35">
      <c r="A1" s="197" t="s">
        <v>143</v>
      </c>
      <c r="B1" s="197"/>
      <c r="C1" s="197"/>
      <c r="D1" s="197"/>
      <c r="E1" s="197"/>
      <c r="F1" s="197"/>
      <c r="G1" s="197"/>
      <c r="H1" s="197"/>
      <c r="I1" s="197"/>
      <c r="J1" s="197"/>
    </row>
    <row r="2" spans="1:10" x14ac:dyDescent="0.35">
      <c r="C2" s="6"/>
      <c r="D2" s="6"/>
      <c r="E2" s="7"/>
    </row>
    <row r="3" spans="1:10" ht="46.25" customHeight="1" x14ac:dyDescent="0.35">
      <c r="A3" s="88" t="s">
        <v>5</v>
      </c>
      <c r="B3" s="198" t="s">
        <v>144</v>
      </c>
      <c r="C3" s="198"/>
      <c r="D3" s="198"/>
      <c r="E3" s="198"/>
      <c r="F3" s="198"/>
      <c r="G3" s="198"/>
      <c r="H3" s="198"/>
      <c r="I3" s="198"/>
      <c r="J3" s="199"/>
    </row>
    <row r="4" spans="1:10" ht="13.9" x14ac:dyDescent="0.4">
      <c r="A4" s="4"/>
      <c r="B4" s="85"/>
      <c r="C4" s="86"/>
      <c r="D4" s="86"/>
      <c r="E4" s="87"/>
      <c r="F4" s="85"/>
      <c r="G4" s="85"/>
      <c r="H4" s="85"/>
      <c r="I4" s="85"/>
    </row>
    <row r="5" spans="1:10" ht="63" customHeight="1" x14ac:dyDescent="0.35">
      <c r="A5" s="33" t="s">
        <v>2</v>
      </c>
      <c r="B5" s="200" t="s">
        <v>211</v>
      </c>
      <c r="C5" s="200"/>
      <c r="D5" s="200"/>
      <c r="E5" s="200"/>
      <c r="F5" s="200"/>
      <c r="G5" s="200"/>
      <c r="H5" s="200"/>
      <c r="I5" s="200"/>
      <c r="J5" s="201"/>
    </row>
    <row r="7" spans="1:10" ht="14.25" thickBot="1" x14ac:dyDescent="0.45">
      <c r="A7" s="196" t="s">
        <v>145</v>
      </c>
      <c r="B7" s="196"/>
      <c r="C7" s="196"/>
      <c r="D7" s="196"/>
      <c r="E7" s="196"/>
      <c r="F7" s="196"/>
      <c r="G7" s="196"/>
      <c r="H7" s="196"/>
      <c r="I7" s="196"/>
    </row>
    <row r="8" spans="1:10" ht="61.25" customHeight="1" thickBot="1" x14ac:dyDescent="0.45">
      <c r="A8" s="150" t="s">
        <v>7</v>
      </c>
      <c r="B8" s="20" t="s">
        <v>170</v>
      </c>
      <c r="C8" s="20" t="s">
        <v>146</v>
      </c>
      <c r="D8" s="20" t="s">
        <v>147</v>
      </c>
      <c r="E8" s="20" t="s">
        <v>169</v>
      </c>
      <c r="F8" s="20" t="s">
        <v>48</v>
      </c>
      <c r="G8" s="20" t="s">
        <v>148</v>
      </c>
      <c r="H8" s="20" t="s">
        <v>149</v>
      </c>
      <c r="I8" s="147" t="s">
        <v>23</v>
      </c>
      <c r="J8" s="147" t="s">
        <v>24</v>
      </c>
    </row>
    <row r="9" spans="1:10" ht="61.25" customHeight="1" x14ac:dyDescent="0.4">
      <c r="A9" s="142" t="s">
        <v>150</v>
      </c>
      <c r="B9" s="1">
        <v>30</v>
      </c>
      <c r="C9" s="146">
        <v>40</v>
      </c>
      <c r="D9" s="160">
        <f t="shared" ref="D9:D12" si="0">C9*B9</f>
        <v>1200</v>
      </c>
      <c r="E9" s="1">
        <v>0</v>
      </c>
      <c r="F9" s="146">
        <v>0</v>
      </c>
      <c r="G9" s="160">
        <f t="shared" ref="G9:G12" si="1">E9*F9</f>
        <v>0</v>
      </c>
      <c r="H9" s="151">
        <f t="shared" ref="H9:H14" si="2">G9+D9</f>
        <v>1200</v>
      </c>
      <c r="I9" s="144" t="s">
        <v>192</v>
      </c>
      <c r="J9" s="144" t="s">
        <v>151</v>
      </c>
    </row>
    <row r="10" spans="1:10" ht="61.25" customHeight="1" x14ac:dyDescent="0.4">
      <c r="A10" s="142" t="s">
        <v>16</v>
      </c>
      <c r="B10" s="1">
        <v>15</v>
      </c>
      <c r="C10" s="146">
        <v>80</v>
      </c>
      <c r="D10" s="160">
        <f t="shared" si="0"/>
        <v>1200</v>
      </c>
      <c r="E10" s="1">
        <v>0</v>
      </c>
      <c r="F10" s="146">
        <v>0</v>
      </c>
      <c r="G10" s="160">
        <f t="shared" si="1"/>
        <v>0</v>
      </c>
      <c r="H10" s="151">
        <f t="shared" si="2"/>
        <v>1200</v>
      </c>
      <c r="I10" s="144" t="s">
        <v>193</v>
      </c>
      <c r="J10" s="144" t="s">
        <v>152</v>
      </c>
    </row>
    <row r="11" spans="1:10" ht="61.25" customHeight="1" x14ac:dyDescent="0.4">
      <c r="A11" s="142" t="s">
        <v>153</v>
      </c>
      <c r="B11" s="1">
        <v>0</v>
      </c>
      <c r="C11" s="146">
        <v>0</v>
      </c>
      <c r="D11" s="160">
        <f t="shared" si="0"/>
        <v>0</v>
      </c>
      <c r="E11" s="1">
        <v>0</v>
      </c>
      <c r="F11" s="146">
        <v>0</v>
      </c>
      <c r="G11" s="160">
        <f t="shared" si="1"/>
        <v>0</v>
      </c>
      <c r="H11" s="151">
        <f t="shared" si="2"/>
        <v>0</v>
      </c>
      <c r="I11" s="144" t="s">
        <v>194</v>
      </c>
      <c r="J11" s="144" t="s">
        <v>212</v>
      </c>
    </row>
    <row r="12" spans="1:10" ht="61.25" customHeight="1" x14ac:dyDescent="0.4">
      <c r="A12" s="142" t="s">
        <v>153</v>
      </c>
      <c r="B12" s="1">
        <v>0</v>
      </c>
      <c r="C12" s="146">
        <v>0</v>
      </c>
      <c r="D12" s="160">
        <f t="shared" si="0"/>
        <v>0</v>
      </c>
      <c r="E12" s="1">
        <v>4800</v>
      </c>
      <c r="F12" s="146">
        <v>1</v>
      </c>
      <c r="G12" s="160">
        <f t="shared" si="1"/>
        <v>4800</v>
      </c>
      <c r="H12" s="151">
        <f t="shared" si="2"/>
        <v>4800</v>
      </c>
      <c r="I12" s="144" t="s">
        <v>195</v>
      </c>
      <c r="J12" s="144" t="s">
        <v>212</v>
      </c>
    </row>
    <row r="13" spans="1:10" ht="61.25" customHeight="1" x14ac:dyDescent="0.4">
      <c r="A13" s="142" t="s">
        <v>153</v>
      </c>
      <c r="B13" s="1">
        <v>0</v>
      </c>
      <c r="C13" s="146">
        <v>0</v>
      </c>
      <c r="D13" s="160">
        <f>C13*B13</f>
        <v>0</v>
      </c>
      <c r="E13" s="1">
        <v>0</v>
      </c>
      <c r="F13" s="146">
        <v>0</v>
      </c>
      <c r="G13" s="160">
        <f>E13*F13</f>
        <v>0</v>
      </c>
      <c r="H13" s="151">
        <f t="shared" si="2"/>
        <v>0</v>
      </c>
      <c r="I13" s="144"/>
      <c r="J13" s="144" t="s">
        <v>212</v>
      </c>
    </row>
    <row r="14" spans="1:10" ht="61.25" customHeight="1" x14ac:dyDescent="0.4">
      <c r="A14" s="142" t="s">
        <v>154</v>
      </c>
      <c r="B14" s="1">
        <v>15</v>
      </c>
      <c r="C14" s="146">
        <v>80</v>
      </c>
      <c r="D14" s="160">
        <f t="shared" ref="D14" si="3">C14*B14</f>
        <v>1200</v>
      </c>
      <c r="E14" s="1">
        <v>25</v>
      </c>
      <c r="F14" s="146">
        <v>40</v>
      </c>
      <c r="G14" s="160">
        <f t="shared" ref="G14" si="4">E14*F14</f>
        <v>1000</v>
      </c>
      <c r="H14" s="151">
        <f t="shared" si="2"/>
        <v>2200</v>
      </c>
      <c r="I14" s="144" t="s">
        <v>203</v>
      </c>
      <c r="J14" s="144" t="s">
        <v>196</v>
      </c>
    </row>
    <row r="15" spans="1:10" ht="61.25" customHeight="1" x14ac:dyDescent="0.4">
      <c r="A15" s="142" t="s">
        <v>154</v>
      </c>
      <c r="B15" s="1">
        <v>30</v>
      </c>
      <c r="C15" s="146">
        <v>32</v>
      </c>
      <c r="D15" s="160">
        <f t="shared" ref="D15:D22" si="5">C15*B15</f>
        <v>960</v>
      </c>
      <c r="E15" s="1">
        <v>115</v>
      </c>
      <c r="F15" s="146">
        <v>4</v>
      </c>
      <c r="G15" s="160">
        <f t="shared" ref="G15:G22" si="6">E15*F15</f>
        <v>460</v>
      </c>
      <c r="H15" s="151">
        <f t="shared" ref="H15:H22" si="7">G15+D15</f>
        <v>1420</v>
      </c>
      <c r="I15" s="144" t="s">
        <v>197</v>
      </c>
      <c r="J15" s="144" t="s">
        <v>196</v>
      </c>
    </row>
    <row r="16" spans="1:10" ht="61.25" customHeight="1" x14ac:dyDescent="0.4">
      <c r="A16" s="142" t="s">
        <v>155</v>
      </c>
      <c r="B16" s="1">
        <v>0</v>
      </c>
      <c r="C16" s="146">
        <v>0</v>
      </c>
      <c r="D16" s="160">
        <f t="shared" si="5"/>
        <v>0</v>
      </c>
      <c r="E16" s="1">
        <v>0</v>
      </c>
      <c r="F16" s="146">
        <v>0</v>
      </c>
      <c r="G16" s="160">
        <f t="shared" si="6"/>
        <v>0</v>
      </c>
      <c r="H16" s="151">
        <f>G16+D16</f>
        <v>0</v>
      </c>
      <c r="I16" s="144"/>
      <c r="J16" s="144" t="s">
        <v>156</v>
      </c>
    </row>
    <row r="17" spans="1:10" ht="61.25" customHeight="1" x14ac:dyDescent="0.4">
      <c r="A17" s="142" t="s">
        <v>157</v>
      </c>
      <c r="B17" s="1">
        <v>0</v>
      </c>
      <c r="C17" s="146">
        <v>0</v>
      </c>
      <c r="D17" s="160">
        <f t="shared" si="5"/>
        <v>0</v>
      </c>
      <c r="E17" s="1">
        <v>3</v>
      </c>
      <c r="F17" s="146">
        <v>50</v>
      </c>
      <c r="G17" s="160">
        <f t="shared" si="6"/>
        <v>150</v>
      </c>
      <c r="H17" s="151">
        <f t="shared" si="7"/>
        <v>150</v>
      </c>
      <c r="I17" s="144" t="s">
        <v>198</v>
      </c>
      <c r="J17" s="144" t="s">
        <v>158</v>
      </c>
    </row>
    <row r="18" spans="1:10" ht="61.25" customHeight="1" x14ac:dyDescent="0.4">
      <c r="A18" s="145" t="s">
        <v>159</v>
      </c>
      <c r="B18" s="1">
        <v>0</v>
      </c>
      <c r="C18" s="146">
        <v>0</v>
      </c>
      <c r="D18" s="160">
        <f t="shared" si="5"/>
        <v>0</v>
      </c>
      <c r="E18" s="1">
        <v>0</v>
      </c>
      <c r="F18" s="146">
        <v>0</v>
      </c>
      <c r="G18" s="160">
        <f t="shared" si="6"/>
        <v>0</v>
      </c>
      <c r="H18" s="151">
        <f t="shared" si="7"/>
        <v>0</v>
      </c>
      <c r="I18" s="144"/>
      <c r="J18" s="144" t="s">
        <v>160</v>
      </c>
    </row>
    <row r="19" spans="1:10" ht="61.25" customHeight="1" x14ac:dyDescent="0.4">
      <c r="A19" s="145" t="s">
        <v>13</v>
      </c>
      <c r="B19" s="1">
        <v>0</v>
      </c>
      <c r="C19" s="146">
        <v>0</v>
      </c>
      <c r="D19" s="160">
        <f t="shared" si="5"/>
        <v>0</v>
      </c>
      <c r="E19" s="1">
        <v>5</v>
      </c>
      <c r="F19" s="146">
        <v>10</v>
      </c>
      <c r="G19" s="160">
        <f t="shared" si="6"/>
        <v>50</v>
      </c>
      <c r="H19" s="151">
        <f t="shared" si="7"/>
        <v>50</v>
      </c>
      <c r="I19" s="144" t="s">
        <v>199</v>
      </c>
      <c r="J19" s="144"/>
    </row>
    <row r="20" spans="1:10" ht="61.25" customHeight="1" x14ac:dyDescent="0.4">
      <c r="A20" s="145" t="s">
        <v>13</v>
      </c>
      <c r="B20" s="1">
        <v>0</v>
      </c>
      <c r="C20" s="146">
        <v>0</v>
      </c>
      <c r="D20" s="160">
        <f t="shared" ref="D20" si="8">C20*B20</f>
        <v>0</v>
      </c>
      <c r="E20" s="1">
        <v>45</v>
      </c>
      <c r="F20" s="146">
        <v>1</v>
      </c>
      <c r="G20" s="160">
        <f t="shared" ref="G20" si="9">E20*F20</f>
        <v>45</v>
      </c>
      <c r="H20" s="151">
        <f t="shared" ref="H20" si="10">G20+D20</f>
        <v>45</v>
      </c>
      <c r="I20" s="144" t="s">
        <v>200</v>
      </c>
      <c r="J20" s="144"/>
    </row>
    <row r="21" spans="1:10" ht="61.25" customHeight="1" thickBot="1" x14ac:dyDescent="0.45">
      <c r="A21" s="145" t="s">
        <v>13</v>
      </c>
      <c r="B21" s="1">
        <v>0</v>
      </c>
      <c r="C21" s="146">
        <v>0</v>
      </c>
      <c r="D21" s="160">
        <f t="shared" si="5"/>
        <v>0</v>
      </c>
      <c r="E21" s="1">
        <v>25</v>
      </c>
      <c r="F21" s="146">
        <v>1</v>
      </c>
      <c r="G21" s="160">
        <f t="shared" si="6"/>
        <v>25</v>
      </c>
      <c r="H21" s="151">
        <f t="shared" si="7"/>
        <v>25</v>
      </c>
      <c r="I21" s="157" t="s">
        <v>201</v>
      </c>
      <c r="J21" s="157" t="s">
        <v>202</v>
      </c>
    </row>
    <row r="22" spans="1:10" ht="61.25" customHeight="1" thickTop="1" thickBot="1" x14ac:dyDescent="0.45">
      <c r="A22" s="148" t="s">
        <v>13</v>
      </c>
      <c r="B22" s="11">
        <v>0</v>
      </c>
      <c r="C22" s="149">
        <v>0</v>
      </c>
      <c r="D22" s="160">
        <f t="shared" si="5"/>
        <v>0</v>
      </c>
      <c r="E22" s="11">
        <v>0</v>
      </c>
      <c r="F22" s="149">
        <v>0</v>
      </c>
      <c r="G22" s="160">
        <f t="shared" si="6"/>
        <v>0</v>
      </c>
      <c r="H22" s="151">
        <f t="shared" si="7"/>
        <v>0</v>
      </c>
      <c r="I22" s="157"/>
      <c r="J22" s="157" t="s">
        <v>161</v>
      </c>
    </row>
    <row r="23" spans="1:10" ht="61.25" customHeight="1" thickTop="1" thickBot="1" x14ac:dyDescent="0.45">
      <c r="A23" s="152" t="s">
        <v>162</v>
      </c>
      <c r="B23" s="153"/>
      <c r="C23" s="153"/>
      <c r="D23" s="153">
        <f>SUM(D9:D22)</f>
        <v>4560</v>
      </c>
      <c r="E23" s="153"/>
      <c r="F23" s="153"/>
      <c r="G23" s="153">
        <f>SUM(G9:G22)</f>
        <v>6530</v>
      </c>
      <c r="H23" s="154">
        <f>SUM(H9:H22)</f>
        <v>11090</v>
      </c>
      <c r="I23" s="156"/>
      <c r="J23" s="156"/>
    </row>
    <row r="24" spans="1:10" ht="61.25" customHeight="1" thickTop="1" thickBot="1" x14ac:dyDescent="0.45">
      <c r="A24" s="150" t="s">
        <v>163</v>
      </c>
      <c r="B24" s="158"/>
      <c r="C24" s="158"/>
      <c r="D24" s="159">
        <f>B28*D23</f>
        <v>59280000</v>
      </c>
      <c r="E24" s="158"/>
      <c r="F24" s="158"/>
      <c r="G24" s="159">
        <f>B28*G23</f>
        <v>84890000</v>
      </c>
      <c r="H24" s="155">
        <f>B28*H23</f>
        <v>144170000</v>
      </c>
      <c r="I24" s="144"/>
      <c r="J24" s="144"/>
    </row>
    <row r="25" spans="1:10" ht="13.9" x14ac:dyDescent="0.4">
      <c r="A25" s="143"/>
    </row>
    <row r="27" spans="1:10" ht="39" customHeight="1" x14ac:dyDescent="0.35">
      <c r="A27" s="161" t="s">
        <v>0</v>
      </c>
      <c r="B27" s="202" t="str">
        <f>'Agency Costs'!$B$4</f>
        <v>AFDO</v>
      </c>
      <c r="C27" s="202"/>
      <c r="D27" s="202"/>
    </row>
    <row r="28" spans="1:10" ht="41.65" x14ac:dyDescent="0.35">
      <c r="A28" s="161" t="s">
        <v>3</v>
      </c>
      <c r="B28" s="171">
        <f>'Agency Costs'!$B$5</f>
        <v>13000</v>
      </c>
      <c r="C28" s="171"/>
      <c r="D28" s="171"/>
    </row>
    <row r="29" spans="1:10" ht="82.25" customHeight="1" x14ac:dyDescent="0.35">
      <c r="A29" s="161" t="s">
        <v>164</v>
      </c>
      <c r="B29" s="194" t="s">
        <v>171</v>
      </c>
      <c r="C29" s="194"/>
      <c r="D29" s="194"/>
    </row>
    <row r="30" spans="1:10" ht="17.649999999999999" x14ac:dyDescent="0.35">
      <c r="A30" s="161" t="s">
        <v>4</v>
      </c>
      <c r="B30" s="195">
        <v>45263</v>
      </c>
      <c r="C30" s="195"/>
      <c r="D30" s="195"/>
    </row>
  </sheetData>
  <mergeCells count="8">
    <mergeCell ref="B29:D29"/>
    <mergeCell ref="B30:D30"/>
    <mergeCell ref="A7:I7"/>
    <mergeCell ref="A1:J1"/>
    <mergeCell ref="B3:J3"/>
    <mergeCell ref="B5:J5"/>
    <mergeCell ref="B27:D27"/>
    <mergeCell ref="B28:D28"/>
  </mergeCells>
  <pageMargins left="0.7" right="0.7" top="0.75" bottom="0.75" header="0.3" footer="0.3"/>
  <pageSetup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0af0fd0-a37f-49e3-bd84-b6dc25b6d8a4">
      <UserInfo>
        <DisplayName>Deanna Copeland</DisplayName>
        <AccountId>3014</AccountId>
        <AccountType/>
      </UserInfo>
      <UserInfo>
        <DisplayName>Steve Moris</DisplayName>
        <AccountId>1145</AccountId>
        <AccountType/>
      </UserInfo>
    </SharedWithUsers>
    <lcf76f155ced4ddcb4097134ff3c332f xmlns="d5ac8d35-6a2d-48f2-b601-06cd45d5926e">
      <Terms xmlns="http://schemas.microsoft.com/office/infopath/2007/PartnerControls"/>
    </lcf76f155ced4ddcb4097134ff3c332f>
    <TaxCatchAll xmlns="30af0fd0-a37f-49e3-bd84-b6dc25b6d8a4" xsi:nil="true"/>
    <Run_x0020_Time xmlns="d5ac8d35-6a2d-48f2-b601-06cd45d5926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F416AABFE59440A01F949B778980B4" ma:contentTypeVersion="19" ma:contentTypeDescription="Create a new document." ma:contentTypeScope="" ma:versionID="5ae0a03f3584a3231834eb547656d227">
  <xsd:schema xmlns:xsd="http://www.w3.org/2001/XMLSchema" xmlns:xs="http://www.w3.org/2001/XMLSchema" xmlns:p="http://schemas.microsoft.com/office/2006/metadata/properties" xmlns:ns2="d5ac8d35-6a2d-48f2-b601-06cd45d5926e" xmlns:ns3="30af0fd0-a37f-49e3-bd84-b6dc25b6d8a4" targetNamespace="http://schemas.microsoft.com/office/2006/metadata/properties" ma:root="true" ma:fieldsID="162cbcd4a2985f40c834170183bb1f9b" ns2:_="" ns3:_="">
    <xsd:import namespace="d5ac8d35-6a2d-48f2-b601-06cd45d5926e"/>
    <xsd:import namespace="30af0fd0-a37f-49e3-bd84-b6dc25b6d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Run_x0020_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c8d35-6a2d-48f2-b601-06cd45d592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b41c2e3-9785-49eb-8a3d-46febc39341e" ma:termSetId="09814cd3-568e-fe90-9814-8d621ff8fb84" ma:anchorId="fba54fb3-c3e1-fe81-a776-ca4b69148c4d" ma:open="true" ma:isKeyword="false">
      <xsd:complexType>
        <xsd:sequence>
          <xsd:element ref="pc:Terms" minOccurs="0" maxOccurs="1"/>
        </xsd:sequence>
      </xsd:complexType>
    </xsd:element>
    <xsd:element name="Run_x0020_Time" ma:index="24" nillable="true" ma:displayName="Run Time" ma:format="DateTime" ma:internalName="Run_x0020_Tim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f0fd0-a37f-49e3-bd84-b6dc25b6d8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d3e674c-b3cb-47b8-8b95-1623d059ae95}" ma:internalName="TaxCatchAll" ma:showField="CatchAllData" ma:web="30af0fd0-a37f-49e3-bd84-b6dc25b6d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BAC1D9-029F-4868-87B5-74702FD405B3}">
  <ds:schemaRefs>
    <ds:schemaRef ds:uri="http://schemas.microsoft.com/office/2006/metadata/properties"/>
    <ds:schemaRef ds:uri="http://schemas.microsoft.com/office/infopath/2007/PartnerControls"/>
    <ds:schemaRef ds:uri="30af0fd0-a37f-49e3-bd84-b6dc25b6d8a4"/>
    <ds:schemaRef ds:uri="d5ac8d35-6a2d-48f2-b601-06cd45d5926e"/>
  </ds:schemaRefs>
</ds:datastoreItem>
</file>

<file path=customXml/itemProps2.xml><?xml version="1.0" encoding="utf-8"?>
<ds:datastoreItem xmlns:ds="http://schemas.openxmlformats.org/officeDocument/2006/customXml" ds:itemID="{F30DF495-5790-48C6-A911-D2B01A12E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c8d35-6a2d-48f2-b601-06cd45d5926e"/>
    <ds:schemaRef ds:uri="30af0fd0-a37f-49e3-bd84-b6dc25b6d8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A1795E-9D34-46AB-B1BD-9225BDAEF9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Agency Costs</vt:lpstr>
      <vt:lpstr>Adoption Revision</vt:lpstr>
      <vt:lpstr>Internal Training</vt:lpstr>
      <vt:lpstr>External Training &amp; Outreach</vt:lpstr>
      <vt:lpstr>Hardware and Software</vt:lpstr>
      <vt:lpstr>Additional Inspection Time</vt:lpstr>
      <vt:lpstr>Local Agencies</vt:lpstr>
      <vt:lpstr>Industry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Moris</dc:creator>
  <cp:keywords/>
  <dc:description/>
  <cp:lastModifiedBy>Steve Moris</cp:lastModifiedBy>
  <cp:revision/>
  <dcterms:created xsi:type="dcterms:W3CDTF">2023-07-11T16:03:54Z</dcterms:created>
  <dcterms:modified xsi:type="dcterms:W3CDTF">2024-10-22T13:34:54Z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0x0101003FF416AABFE59440A01F949B778980B4</vt:lpwstr>
  </property>
</Properties>
</file>